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Rožnov\"/>
    </mc:Choice>
  </mc:AlternateContent>
  <bookViews>
    <workbookView xWindow="0" yWindow="0" windowWidth="0" windowHeight="0"/>
  </bookViews>
  <sheets>
    <sheet name="Rekapitulace stavby" sheetId="1" r:id="rId1"/>
    <sheet name="001.1 - SO 001.1 - Přípra..." sheetId="2" r:id="rId2"/>
    <sheet name="001.2 - SO 001.2 - Přípra..." sheetId="3" r:id="rId3"/>
    <sheet name="001.3 - SO 001.3 - Přípra..." sheetId="4" r:id="rId4"/>
    <sheet name="101.1 - SO 101.1 – Chodní..." sheetId="5" r:id="rId5"/>
    <sheet name="101.2 - SO 101.2 – Chodní..." sheetId="6" r:id="rId6"/>
    <sheet name="102.1 - SO 102 – Odvodněn..." sheetId="7" r:id="rId7"/>
    <sheet name="102.2 - SO 102 – Odvodněn..." sheetId="8" r:id="rId8"/>
    <sheet name="111 - SO 111 - Dopravní z..." sheetId="9" r:id="rId9"/>
    <sheet name="401 - SO 401 - Veřejné os..." sheetId="10" r:id="rId10"/>
    <sheet name="VRNN - VRN - Nepřímé náklady" sheetId="11" r:id="rId11"/>
    <sheet name="VRNU - VRN - Přímé výdaje..." sheetId="12" r:id="rId12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'001.1 - SO 001.1 - Přípra...'!$C$117:$K$240</definedName>
    <definedName name="_xlnm.Print_Area" localSheetId="1">'001.1 - SO 001.1 - Přípra...'!$C$4:$J$76,'001.1 - SO 001.1 - Přípra...'!$C$82:$J$99,'001.1 - SO 001.1 - Přípra...'!$C$105:$K$240</definedName>
    <definedName name="_xlnm.Print_Titles" localSheetId="1">'001.1 - SO 001.1 - Přípra...'!$117:$117</definedName>
    <definedName name="_xlnm._FilterDatabase" localSheetId="2" hidden="1">'001.2 - SO 001.2 - Přípra...'!$C$117:$K$169</definedName>
    <definedName name="_xlnm.Print_Area" localSheetId="2">'001.2 - SO 001.2 - Přípra...'!$C$4:$J$76,'001.2 - SO 001.2 - Přípra...'!$C$82:$J$99,'001.2 - SO 001.2 - Přípra...'!$C$105:$K$169</definedName>
    <definedName name="_xlnm.Print_Titles" localSheetId="2">'001.2 - SO 001.2 - Přípra...'!$117:$117</definedName>
    <definedName name="_xlnm._FilterDatabase" localSheetId="3" hidden="1">'001.3 - SO 001.3 - Přípra...'!$C$117:$K$142</definedName>
    <definedName name="_xlnm.Print_Area" localSheetId="3">'001.3 - SO 001.3 - Přípra...'!$C$4:$J$76,'001.3 - SO 001.3 - Přípra...'!$C$82:$J$99,'001.3 - SO 001.3 - Přípra...'!$C$105:$K$142</definedName>
    <definedName name="_xlnm.Print_Titles" localSheetId="3">'001.3 - SO 001.3 - Přípra...'!$117:$117</definedName>
    <definedName name="_xlnm._FilterDatabase" localSheetId="4" hidden="1">'101.1 - SO 101.1 – Chodní...'!$C$120:$K$312</definedName>
    <definedName name="_xlnm.Print_Area" localSheetId="4">'101.1 - SO 101.1 – Chodní...'!$C$4:$J$76,'101.1 - SO 101.1 – Chodní...'!$C$82:$J$102,'101.1 - SO 101.1 – Chodní...'!$C$108:$K$312</definedName>
    <definedName name="_xlnm.Print_Titles" localSheetId="4">'101.1 - SO 101.1 – Chodní...'!$120:$120</definedName>
    <definedName name="_xlnm._FilterDatabase" localSheetId="5" hidden="1">'101.2 - SO 101.2 – Chodní...'!$C$119:$K$197</definedName>
    <definedName name="_xlnm.Print_Area" localSheetId="5">'101.2 - SO 101.2 – Chodní...'!$C$4:$J$76,'101.2 - SO 101.2 – Chodní...'!$C$82:$J$101,'101.2 - SO 101.2 – Chodní...'!$C$107:$K$197</definedName>
    <definedName name="_xlnm.Print_Titles" localSheetId="5">'101.2 - SO 101.2 – Chodní...'!$119:$119</definedName>
    <definedName name="_xlnm._FilterDatabase" localSheetId="6" hidden="1">'102.1 - SO 102 – Odvodněn...'!$C$120:$K$266</definedName>
    <definedName name="_xlnm.Print_Area" localSheetId="6">'102.1 - SO 102 – Odvodněn...'!$C$4:$J$76,'102.1 - SO 102 – Odvodněn...'!$C$82:$J$102,'102.1 - SO 102 – Odvodněn...'!$C$108:$K$266</definedName>
    <definedName name="_xlnm.Print_Titles" localSheetId="6">'102.1 - SO 102 – Odvodněn...'!$120:$120</definedName>
    <definedName name="_xlnm._FilterDatabase" localSheetId="7" hidden="1">'102.2 - SO 102 – Odvodněn...'!$C$115:$K$119</definedName>
    <definedName name="_xlnm.Print_Area" localSheetId="7">'102.2 - SO 102 – Odvodněn...'!$C$4:$J$76,'102.2 - SO 102 – Odvodněn...'!$C$82:$J$97,'102.2 - SO 102 – Odvodněn...'!$C$103:$K$119</definedName>
    <definedName name="_xlnm.Print_Titles" localSheetId="7">'102.2 - SO 102 – Odvodněn...'!$115:$115</definedName>
    <definedName name="_xlnm._FilterDatabase" localSheetId="8" hidden="1">'111 - SO 111 - Dopravní z...'!$C$119:$K$187</definedName>
    <definedName name="_xlnm.Print_Area" localSheetId="8">'111 - SO 111 - Dopravní z...'!$C$4:$J$76,'111 - SO 111 - Dopravní z...'!$C$82:$J$101,'111 - SO 111 - Dopravní z...'!$C$107:$K$187</definedName>
    <definedName name="_xlnm.Print_Titles" localSheetId="8">'111 - SO 111 - Dopravní z...'!$119:$119</definedName>
    <definedName name="_xlnm._FilterDatabase" localSheetId="9" hidden="1">'401 - SO 401 - Veřejné os...'!$C$125:$K$370</definedName>
    <definedName name="_xlnm.Print_Area" localSheetId="9">'401 - SO 401 - Veřejné os...'!$C$4:$J$76,'401 - SO 401 - Veřejné os...'!$C$82:$J$107,'401 - SO 401 - Veřejné os...'!$C$113:$K$370</definedName>
    <definedName name="_xlnm.Print_Titles" localSheetId="9">'401 - SO 401 - Veřejné os...'!$125:$125</definedName>
    <definedName name="_xlnm._FilterDatabase" localSheetId="10" hidden="1">'VRNN - VRN - Nepřímé náklady'!$C$120:$K$238</definedName>
    <definedName name="_xlnm.Print_Area" localSheetId="10">'VRNN - VRN - Nepřímé náklady'!$C$4:$J$76,'VRNN - VRN - Nepřímé náklady'!$C$82:$J$102,'VRNN - VRN - Nepřímé náklady'!$C$108:$K$238</definedName>
    <definedName name="_xlnm.Print_Titles" localSheetId="10">'VRNN - VRN - Nepřímé náklady'!$120:$120</definedName>
    <definedName name="_xlnm._FilterDatabase" localSheetId="11" hidden="1">'VRNU - VRN - Přímé výdaje...'!$C$120:$K$159</definedName>
    <definedName name="_xlnm.Print_Area" localSheetId="11">'VRNU - VRN - Přímé výdaje...'!$C$4:$J$76,'VRNU - VRN - Přímé výdaje...'!$C$82:$J$102,'VRNU - VRN - Přímé výdaje...'!$C$108:$K$159</definedName>
    <definedName name="_xlnm.Print_Titles" localSheetId="11">'VRNU - VRN - Přímé výdaje...'!$120:$120</definedName>
  </definedNames>
  <calcPr/>
</workbook>
</file>

<file path=xl/calcChain.xml><?xml version="1.0" encoding="utf-8"?>
<calcChain xmlns="http://schemas.openxmlformats.org/spreadsheetml/2006/main">
  <c i="12" l="1" r="J137"/>
  <c r="J136"/>
  <c r="J37"/>
  <c r="J36"/>
  <c i="1" r="AY105"/>
  <c i="12" r="J35"/>
  <c i="1" r="AX105"/>
  <c i="12" r="BI154"/>
  <c r="BH154"/>
  <c r="BG154"/>
  <c r="BF154"/>
  <c r="T154"/>
  <c r="R154"/>
  <c r="P154"/>
  <c r="BI152"/>
  <c r="BH152"/>
  <c r="BG152"/>
  <c r="BF152"/>
  <c r="T152"/>
  <c r="R152"/>
  <c r="P152"/>
  <c r="BI145"/>
  <c r="BH145"/>
  <c r="BG145"/>
  <c r="BF145"/>
  <c r="T145"/>
  <c r="R145"/>
  <c r="P145"/>
  <c r="BI139"/>
  <c r="BH139"/>
  <c r="BG139"/>
  <c r="BF139"/>
  <c r="T139"/>
  <c r="R139"/>
  <c r="P139"/>
  <c r="J99"/>
  <c r="J98"/>
  <c r="BI129"/>
  <c r="BH129"/>
  <c r="BG129"/>
  <c r="BF129"/>
  <c r="T129"/>
  <c r="R129"/>
  <c r="P129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115"/>
  <c r="E7"/>
  <c r="E111"/>
  <c i="11" r="J37"/>
  <c r="J36"/>
  <c i="1" r="AY104"/>
  <c i="11" r="J35"/>
  <c i="1" r="AX104"/>
  <c i="11" r="BI234"/>
  <c r="BH234"/>
  <c r="BG234"/>
  <c r="BF234"/>
  <c r="T234"/>
  <c r="R234"/>
  <c r="P234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7"/>
  <c r="BH217"/>
  <c r="BG217"/>
  <c r="BF217"/>
  <c r="T217"/>
  <c r="R217"/>
  <c r="P217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3"/>
  <c r="BH193"/>
  <c r="BG193"/>
  <c r="BF193"/>
  <c r="T193"/>
  <c r="R193"/>
  <c r="P193"/>
  <c r="BI191"/>
  <c r="BH191"/>
  <c r="BG191"/>
  <c r="BF191"/>
  <c r="T191"/>
  <c r="R191"/>
  <c r="P191"/>
  <c r="BI179"/>
  <c r="BH179"/>
  <c r="BG179"/>
  <c r="BF179"/>
  <c r="T179"/>
  <c r="T148"/>
  <c r="R179"/>
  <c r="R148"/>
  <c r="P179"/>
  <c r="P148"/>
  <c r="BI149"/>
  <c r="BH149"/>
  <c r="BG149"/>
  <c r="BF149"/>
  <c r="T149"/>
  <c r="R149"/>
  <c r="P149"/>
  <c r="BI141"/>
  <c r="BH141"/>
  <c r="BG141"/>
  <c r="BF141"/>
  <c r="T141"/>
  <c r="T140"/>
  <c r="R141"/>
  <c r="R140"/>
  <c r="P141"/>
  <c r="P140"/>
  <c r="BI138"/>
  <c r="BH138"/>
  <c r="BG138"/>
  <c r="BF138"/>
  <c r="T138"/>
  <c r="R138"/>
  <c r="P138"/>
  <c r="BI125"/>
  <c r="BH125"/>
  <c r="BG125"/>
  <c r="BF125"/>
  <c r="T125"/>
  <c r="R125"/>
  <c r="P125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91"/>
  <c r="J14"/>
  <c r="J12"/>
  <c r="J89"/>
  <c r="E7"/>
  <c r="E85"/>
  <c i="10" r="J37"/>
  <c r="J36"/>
  <c i="1" r="AY103"/>
  <c i="10" r="J35"/>
  <c i="1" r="AX103"/>
  <c i="10" r="BI368"/>
  <c r="BH368"/>
  <c r="BG368"/>
  <c r="BF368"/>
  <c r="T368"/>
  <c r="T367"/>
  <c r="R368"/>
  <c r="R367"/>
  <c r="P368"/>
  <c r="P367"/>
  <c r="BI364"/>
  <c r="BH364"/>
  <c r="BG364"/>
  <c r="BF364"/>
  <c r="T364"/>
  <c r="R364"/>
  <c r="P364"/>
  <c r="BI361"/>
  <c r="BH361"/>
  <c r="BG361"/>
  <c r="BF361"/>
  <c r="T361"/>
  <c r="R361"/>
  <c r="P361"/>
  <c r="BI357"/>
  <c r="BH357"/>
  <c r="BG357"/>
  <c r="BF357"/>
  <c r="T357"/>
  <c r="T356"/>
  <c r="R357"/>
  <c r="R356"/>
  <c r="P357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0"/>
  <c r="BH340"/>
  <c r="BG340"/>
  <c r="BF340"/>
  <c r="T340"/>
  <c r="R340"/>
  <c r="P340"/>
  <c r="BI338"/>
  <c r="BH338"/>
  <c r="BG338"/>
  <c r="BF338"/>
  <c r="T338"/>
  <c r="R338"/>
  <c r="P338"/>
  <c r="BI334"/>
  <c r="BH334"/>
  <c r="BG334"/>
  <c r="BF334"/>
  <c r="T334"/>
  <c r="T333"/>
  <c r="R334"/>
  <c r="R333"/>
  <c r="P334"/>
  <c r="P333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F120"/>
  <c r="E118"/>
  <c r="F89"/>
  <c r="E87"/>
  <c r="J24"/>
  <c r="E24"/>
  <c r="J123"/>
  <c r="J23"/>
  <c r="J21"/>
  <c r="E21"/>
  <c r="J122"/>
  <c r="J20"/>
  <c r="J18"/>
  <c r="E18"/>
  <c r="F123"/>
  <c r="J17"/>
  <c r="J15"/>
  <c r="E15"/>
  <c r="F91"/>
  <c r="J14"/>
  <c r="J12"/>
  <c r="J120"/>
  <c r="E7"/>
  <c r="E116"/>
  <c i="9" r="J37"/>
  <c r="J36"/>
  <c i="1" r="AY102"/>
  <c i="9" r="J35"/>
  <c i="1" r="AX102"/>
  <c i="9" r="BI185"/>
  <c r="BH185"/>
  <c r="BG185"/>
  <c r="BF185"/>
  <c r="T185"/>
  <c r="T184"/>
  <c r="R185"/>
  <c r="R184"/>
  <c r="P185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116"/>
  <c r="J14"/>
  <c r="J12"/>
  <c r="J114"/>
  <c r="E7"/>
  <c r="E110"/>
  <c i="8" r="J37"/>
  <c r="J36"/>
  <c i="1" r="AY101"/>
  <c i="8" r="J35"/>
  <c i="1" r="AX101"/>
  <c i="8" r="BI117"/>
  <c r="BH117"/>
  <c r="BG117"/>
  <c r="BF117"/>
  <c r="T117"/>
  <c r="T116"/>
  <c r="R117"/>
  <c r="R116"/>
  <c r="P117"/>
  <c r="P116"/>
  <c i="1" r="AU101"/>
  <c i="8" r="F110"/>
  <c r="E108"/>
  <c r="F89"/>
  <c r="E87"/>
  <c r="J24"/>
  <c r="E24"/>
  <c r="J92"/>
  <c r="J23"/>
  <c r="J21"/>
  <c r="E21"/>
  <c r="J112"/>
  <c r="J20"/>
  <c r="J18"/>
  <c r="E18"/>
  <c r="F92"/>
  <c r="J17"/>
  <c r="J15"/>
  <c r="E15"/>
  <c r="F112"/>
  <c r="J14"/>
  <c r="J12"/>
  <c r="J110"/>
  <c r="E7"/>
  <c r="E85"/>
  <c i="7" r="J37"/>
  <c r="J36"/>
  <c i="1" r="AY100"/>
  <c i="7" r="J35"/>
  <c i="1" r="AX100"/>
  <c i="7" r="BI262"/>
  <c r="BH262"/>
  <c r="BG262"/>
  <c r="BF262"/>
  <c r="T262"/>
  <c r="R262"/>
  <c r="P262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117"/>
  <c r="J14"/>
  <c r="J12"/>
  <c r="J115"/>
  <c r="E7"/>
  <c r="E111"/>
  <c i="6" r="J37"/>
  <c r="J36"/>
  <c i="1" r="AY99"/>
  <c i="6" r="J35"/>
  <c i="1" r="AX99"/>
  <c i="6" r="BI195"/>
  <c r="BH195"/>
  <c r="BG195"/>
  <c r="BF195"/>
  <c r="T195"/>
  <c r="T194"/>
  <c r="R195"/>
  <c r="R194"/>
  <c r="P195"/>
  <c r="P194"/>
  <c r="BI191"/>
  <c r="BH191"/>
  <c r="BG191"/>
  <c r="BF191"/>
  <c r="T191"/>
  <c r="R191"/>
  <c r="P191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114"/>
  <c r="E7"/>
  <c r="E110"/>
  <c i="5" r="J37"/>
  <c r="J36"/>
  <c i="1" r="AY98"/>
  <c i="5" r="J35"/>
  <c i="1" r="AX98"/>
  <c i="5" r="BI310"/>
  <c r="BH310"/>
  <c r="BG310"/>
  <c r="BF310"/>
  <c r="T310"/>
  <c r="T309"/>
  <c r="R310"/>
  <c r="R309"/>
  <c r="P310"/>
  <c r="P309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2"/>
  <c r="BH292"/>
  <c r="BG292"/>
  <c r="BF292"/>
  <c r="T292"/>
  <c r="R292"/>
  <c r="P292"/>
  <c r="BI287"/>
  <c r="BH287"/>
  <c r="BG287"/>
  <c r="BF287"/>
  <c r="T287"/>
  <c r="R287"/>
  <c r="P287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78"/>
  <c r="BH178"/>
  <c r="BG178"/>
  <c r="BF178"/>
  <c r="T178"/>
  <c r="R178"/>
  <c r="P178"/>
  <c r="BI172"/>
  <c r="BH172"/>
  <c r="BG172"/>
  <c r="BF172"/>
  <c r="T172"/>
  <c r="R172"/>
  <c r="P172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117"/>
  <c r="J14"/>
  <c r="J12"/>
  <c r="J115"/>
  <c r="E7"/>
  <c r="E111"/>
  <c i="4" r="J37"/>
  <c r="J36"/>
  <c i="1" r="AY97"/>
  <c i="4" r="J35"/>
  <c i="1" r="AX97"/>
  <c i="4"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T119"/>
  <c r="R120"/>
  <c r="R119"/>
  <c r="P120"/>
  <c r="P119"/>
  <c r="F112"/>
  <c r="E110"/>
  <c r="F89"/>
  <c r="E87"/>
  <c r="J24"/>
  <c r="E24"/>
  <c r="J92"/>
  <c r="J23"/>
  <c r="J21"/>
  <c r="E21"/>
  <c r="J114"/>
  <c r="J20"/>
  <c r="J18"/>
  <c r="E18"/>
  <c r="F92"/>
  <c r="J17"/>
  <c r="J15"/>
  <c r="E15"/>
  <c r="F114"/>
  <c r="J14"/>
  <c r="J12"/>
  <c r="J89"/>
  <c r="E7"/>
  <c r="E108"/>
  <c i="3" r="J37"/>
  <c r="J36"/>
  <c i="1" r="AY96"/>
  <c i="3" r="J35"/>
  <c i="1" r="AX96"/>
  <c i="3"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91"/>
  <c r="J20"/>
  <c r="J18"/>
  <c r="E18"/>
  <c r="F92"/>
  <c r="J17"/>
  <c r="J15"/>
  <c r="E15"/>
  <c r="F91"/>
  <c r="J14"/>
  <c r="J12"/>
  <c r="J112"/>
  <c r="E7"/>
  <c r="E108"/>
  <c i="2" r="J37"/>
  <c r="J36"/>
  <c i="1" r="AY95"/>
  <c i="2" r="J35"/>
  <c i="1" r="AX95"/>
  <c i="2" r="BI239"/>
  <c r="BH239"/>
  <c r="BG239"/>
  <c r="BF239"/>
  <c r="T239"/>
  <c r="R239"/>
  <c r="P239"/>
  <c r="BI236"/>
  <c r="BH236"/>
  <c r="BG236"/>
  <c r="BF236"/>
  <c r="T236"/>
  <c r="R236"/>
  <c r="P236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8"/>
  <c r="BH208"/>
  <c r="BG208"/>
  <c r="BF208"/>
  <c r="T208"/>
  <c r="R208"/>
  <c r="P208"/>
  <c r="BI202"/>
  <c r="BH202"/>
  <c r="BG202"/>
  <c r="BF202"/>
  <c r="T202"/>
  <c r="R202"/>
  <c r="P202"/>
  <c r="BI196"/>
  <c r="BH196"/>
  <c r="BG196"/>
  <c r="BF196"/>
  <c r="T196"/>
  <c r="R196"/>
  <c r="P196"/>
  <c r="BI193"/>
  <c r="BH193"/>
  <c r="BG193"/>
  <c r="BF193"/>
  <c r="T193"/>
  <c r="R193"/>
  <c r="P193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2"/>
  <c r="BH162"/>
  <c r="BG162"/>
  <c r="BF162"/>
  <c r="T162"/>
  <c r="R162"/>
  <c r="P162"/>
  <c r="BI159"/>
  <c r="BH159"/>
  <c r="BG159"/>
  <c r="BF159"/>
  <c r="T159"/>
  <c r="R159"/>
  <c r="P159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7"/>
  <c r="BH127"/>
  <c r="BG127"/>
  <c r="BF127"/>
  <c r="T127"/>
  <c r="R127"/>
  <c r="P127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1" r="L90"/>
  <c r="AM90"/>
  <c r="AM89"/>
  <c r="L89"/>
  <c r="AM87"/>
  <c r="L87"/>
  <c r="L85"/>
  <c r="L84"/>
  <c i="2" r="J239"/>
  <c r="J145"/>
  <c r="J139"/>
  <c r="J127"/>
  <c r="BK174"/>
  <c r="BK159"/>
  <c r="J148"/>
  <c r="J231"/>
  <c r="BK208"/>
  <c r="J187"/>
  <c i="3" r="BK148"/>
  <c r="J155"/>
  <c r="J164"/>
  <c r="BK158"/>
  <c r="BK151"/>
  <c i="4" r="J120"/>
  <c r="J133"/>
  <c i="5" r="BK267"/>
  <c r="BK123"/>
  <c r="BK292"/>
  <c r="BK212"/>
  <c r="J150"/>
  <c r="BK287"/>
  <c r="J196"/>
  <c r="BK237"/>
  <c r="J161"/>
  <c r="J310"/>
  <c r="J299"/>
  <c r="BK232"/>
  <c i="6" r="J188"/>
  <c r="BK159"/>
  <c r="BK139"/>
  <c r="J195"/>
  <c r="J162"/>
  <c r="BK188"/>
  <c r="BK122"/>
  <c i="7" r="J257"/>
  <c r="BK215"/>
  <c r="J150"/>
  <c r="BK235"/>
  <c r="BK206"/>
  <c r="BK135"/>
  <c r="J141"/>
  <c r="J253"/>
  <c r="J167"/>
  <c r="J199"/>
  <c r="BK251"/>
  <c r="BK132"/>
  <c i="8" r="F34"/>
  <c i="1" r="BA101"/>
  <c i="9" r="BK166"/>
  <c r="J169"/>
  <c r="BK130"/>
  <c r="BK125"/>
  <c i="10" r="BK368"/>
  <c r="BK298"/>
  <c r="BK262"/>
  <c r="BK179"/>
  <c r="BK316"/>
  <c r="BK248"/>
  <c r="J190"/>
  <c r="J347"/>
  <c r="J278"/>
  <c r="J214"/>
  <c r="BK304"/>
  <c r="J242"/>
  <c r="J145"/>
  <c r="BK353"/>
  <c r="J304"/>
  <c r="J237"/>
  <c r="J179"/>
  <c r="BK347"/>
  <c r="BK320"/>
  <c r="J262"/>
  <c r="BK223"/>
  <c r="J255"/>
  <c r="J196"/>
  <c r="BK148"/>
  <c i="11" r="J179"/>
  <c r="BK200"/>
  <c r="BK227"/>
  <c r="J205"/>
  <c i="2" r="BK219"/>
  <c r="BK142"/>
  <c r="BK133"/>
  <c r="BK183"/>
  <c r="J162"/>
  <c r="BK231"/>
  <c r="BK216"/>
  <c r="J202"/>
  <c r="J183"/>
  <c i="3" r="J131"/>
  <c r="J145"/>
  <c r="J148"/>
  <c r="BK142"/>
  <c i="4" r="BK124"/>
  <c r="J127"/>
  <c i="5" r="J275"/>
  <c r="J128"/>
  <c r="BK196"/>
  <c r="J214"/>
  <c r="BK153"/>
  <c r="J246"/>
  <c r="J193"/>
  <c r="J153"/>
  <c r="BK256"/>
  <c r="J206"/>
  <c r="BK310"/>
  <c r="BK210"/>
  <c r="BK275"/>
  <c r="BK178"/>
  <c i="6" r="J168"/>
  <c r="BK147"/>
  <c r="BK134"/>
  <c r="BK168"/>
  <c r="BK128"/>
  <c r="J142"/>
  <c i="7" r="BK233"/>
  <c r="J196"/>
  <c r="J251"/>
  <c r="J221"/>
  <c r="BK186"/>
  <c r="J129"/>
  <c r="J237"/>
  <c r="J245"/>
  <c r="J147"/>
  <c r="BK167"/>
  <c i="8" r="F36"/>
  <c i="1" r="BC101"/>
  <c i="9" r="J175"/>
  <c r="J130"/>
  <c r="BK133"/>
  <c r="J178"/>
  <c r="BK162"/>
  <c i="10" r="J322"/>
  <c r="BK278"/>
  <c r="J205"/>
  <c r="J353"/>
  <c r="BK282"/>
  <c r="J240"/>
  <c r="BK182"/>
  <c r="BK361"/>
  <c r="J310"/>
  <c r="BK230"/>
  <c r="J159"/>
  <c r="J290"/>
  <c r="J235"/>
  <c r="J139"/>
  <c r="BK350"/>
  <c r="J320"/>
  <c r="J292"/>
  <c r="BK199"/>
  <c r="J131"/>
  <c r="BK326"/>
  <c r="BK308"/>
  <c r="BK260"/>
  <c r="BK150"/>
  <c r="BK233"/>
  <c r="BK193"/>
  <c r="J153"/>
  <c i="11" r="J223"/>
  <c r="BK223"/>
  <c r="J198"/>
  <c r="J141"/>
  <c i="2" r="J225"/>
  <c r="J219"/>
  <c r="BK136"/>
  <c r="BK120"/>
  <c r="BK171"/>
  <c r="J154"/>
  <c r="J228"/>
  <c r="BK202"/>
  <c r="J193"/>
  <c r="J174"/>
  <c i="3" r="J161"/>
  <c r="J134"/>
  <c r="J120"/>
  <c r="BK120"/>
  <c i="4" r="BK127"/>
  <c r="BK130"/>
  <c i="5" r="J190"/>
  <c r="J187"/>
  <c r="J267"/>
  <c r="J172"/>
  <c r="BK304"/>
  <c r="J228"/>
  <c r="BK156"/>
  <c r="BK279"/>
  <c r="J178"/>
  <c r="BK271"/>
  <c r="BK187"/>
  <c r="J271"/>
  <c r="BK150"/>
  <c i="6" r="J171"/>
  <c r="J128"/>
  <c r="J183"/>
  <c r="J139"/>
  <c r="BK153"/>
  <c i="7" r="BK262"/>
  <c r="BK221"/>
  <c r="BK147"/>
  <c r="BK231"/>
  <c r="J189"/>
  <c r="J153"/>
  <c r="BK164"/>
  <c r="BK126"/>
  <c r="BK182"/>
  <c r="BK159"/>
  <c r="BK204"/>
  <c r="BK150"/>
  <c r="BK138"/>
  <c i="8" r="F37"/>
  <c i="1" r="BD101"/>
  <c i="9" r="BK181"/>
  <c r="BK141"/>
  <c r="BK136"/>
  <c r="J136"/>
  <c r="J125"/>
  <c i="10" r="J316"/>
  <c r="BK269"/>
  <c r="J171"/>
  <c r="BK340"/>
  <c r="J288"/>
  <c r="BK237"/>
  <c r="BK174"/>
  <c r="J324"/>
  <c r="J252"/>
  <c r="BK217"/>
  <c r="J150"/>
  <c r="BK245"/>
  <c r="J193"/>
  <c r="J357"/>
  <c r="J308"/>
  <c r="BK272"/>
  <c r="BK176"/>
  <c r="J331"/>
  <c r="BK310"/>
  <c r="BK280"/>
  <c r="BK214"/>
  <c r="J282"/>
  <c r="BK220"/>
  <c r="J182"/>
  <c i="11" r="J217"/>
  <c r="J229"/>
  <c r="J200"/>
  <c r="J125"/>
  <c i="2" r="BK239"/>
  <c r="BK145"/>
  <c r="J136"/>
  <c r="J120"/>
  <c r="J171"/>
  <c r="J159"/>
  <c r="BK236"/>
  <c r="J216"/>
  <c r="J196"/>
  <c i="3" r="BK164"/>
  <c r="J126"/>
  <c r="BK161"/>
  <c r="J167"/>
  <c i="4" r="BK133"/>
  <c r="J124"/>
  <c i="5" r="BK206"/>
  <c r="J204"/>
  <c r="J279"/>
  <c r="BK204"/>
  <c r="BK140"/>
  <c r="BK242"/>
  <c r="BK166"/>
  <c r="J292"/>
  <c r="J212"/>
  <c r="J251"/>
  <c r="J123"/>
  <c r="J237"/>
  <c i="6" r="BK191"/>
  <c r="J156"/>
  <c r="J134"/>
  <c r="J153"/>
  <c r="J165"/>
  <c r="BK183"/>
  <c r="BK125"/>
  <c i="7" r="J262"/>
  <c r="J206"/>
  <c r="BK253"/>
  <c r="J224"/>
  <c r="J179"/>
  <c r="BK240"/>
  <c r="BK156"/>
  <c r="BK196"/>
  <c r="J135"/>
  <c r="BK191"/>
  <c r="J173"/>
  <c r="J126"/>
  <c i="8" r="F35"/>
  <c i="1" r="BB101"/>
  <c i="9" r="J158"/>
  <c r="J162"/>
  <c r="BK146"/>
  <c r="J172"/>
  <c r="J146"/>
  <c i="10" r="J312"/>
  <c r="BK285"/>
  <c r="BK196"/>
  <c r="J368"/>
  <c r="BK300"/>
  <c r="J272"/>
  <c r="J230"/>
  <c r="BK153"/>
  <c r="J314"/>
  <c r="BK235"/>
  <c r="J187"/>
  <c r="J128"/>
  <c r="BK257"/>
  <c r="J148"/>
  <c r="BK344"/>
  <c r="J294"/>
  <c r="J248"/>
  <c r="J142"/>
  <c r="J344"/>
  <c r="BK314"/>
  <c r="BK267"/>
  <c r="J162"/>
  <c r="BK240"/>
  <c r="BK190"/>
  <c r="BK133"/>
  <c i="11" r="J123"/>
  <c r="BK217"/>
  <c r="J225"/>
  <c r="J191"/>
  <c i="2" r="BK228"/>
  <c r="BK148"/>
  <c r="BK139"/>
  <c r="BK127"/>
  <c r="BK177"/>
  <c r="BK162"/>
  <c r="BK151"/>
  <c r="J236"/>
  <c r="J208"/>
  <c r="BK193"/>
  <c r="J177"/>
  <c i="3" r="J158"/>
  <c r="J123"/>
  <c r="BK145"/>
  <c r="BK131"/>
  <c i="4" r="BK138"/>
  <c i="5" r="J304"/>
  <c r="BK172"/>
  <c r="J260"/>
  <c r="J224"/>
  <c r="BK161"/>
  <c r="J296"/>
  <c r="J210"/>
  <c r="J301"/>
  <c r="J222"/>
  <c r="J133"/>
  <c r="BK133"/>
  <c r="BK260"/>
  <c r="BK128"/>
  <c i="6" r="BK165"/>
  <c r="BK131"/>
  <c r="J191"/>
  <c r="J147"/>
  <c r="BK156"/>
  <c r="J159"/>
  <c i="7" r="J227"/>
  <c r="J156"/>
  <c r="BK242"/>
  <c r="J212"/>
  <c r="BK162"/>
  <c r="J138"/>
  <c r="BK189"/>
  <c r="J169"/>
  <c r="J235"/>
  <c r="BK153"/>
  <c r="BK169"/>
  <c i="8" r="J117"/>
  <c i="9" r="BK169"/>
  <c r="J152"/>
  <c r="BK185"/>
  <c r="BK155"/>
  <c r="J181"/>
  <c r="BK172"/>
  <c i="10" r="BK357"/>
  <c r="BK290"/>
  <c r="J245"/>
  <c r="J168"/>
  <c r="BK334"/>
  <c r="J296"/>
  <c r="J223"/>
  <c r="BK162"/>
  <c r="J340"/>
  <c r="J265"/>
  <c r="J220"/>
  <c r="BK142"/>
  <c r="J275"/>
  <c r="J217"/>
  <c r="BK364"/>
  <c r="BK331"/>
  <c r="BK275"/>
  <c r="BK187"/>
  <c r="J350"/>
  <c r="BK324"/>
  <c r="BK292"/>
  <c r="J228"/>
  <c r="BK145"/>
  <c r="BK226"/>
  <c r="BK184"/>
  <c i="11" r="BK141"/>
  <c r="BK138"/>
  <c r="J138"/>
  <c r="J234"/>
  <c r="BK229"/>
  <c r="BK225"/>
  <c r="BK149"/>
  <c i="12" r="BK129"/>
  <c r="BK139"/>
  <c r="BK154"/>
  <c r="J123"/>
  <c r="J145"/>
  <c r="J139"/>
  <c i="10" r="BK165"/>
  <c r="J326"/>
  <c r="BK211"/>
  <c r="J133"/>
  <c r="J329"/>
  <c r="BK306"/>
  <c r="J257"/>
  <c r="J176"/>
  <c r="J250"/>
  <c r="BK171"/>
  <c i="11" r="F37"/>
  <c r="BK193"/>
  <c r="BK123"/>
  <c i="12" r="BK152"/>
  <c r="J154"/>
  <c r="BK123"/>
  <c r="J129"/>
  <c r="J152"/>
  <c r="BK145"/>
  <c i="1" r="AS94"/>
  <c i="2" r="J168"/>
  <c r="J151"/>
  <c r="BK213"/>
  <c r="BK196"/>
  <c r="J180"/>
  <c i="3" r="BK167"/>
  <c r="BK139"/>
  <c r="BK126"/>
  <c r="BK123"/>
  <c i="4" r="J138"/>
  <c r="BK120"/>
  <c i="5" r="J232"/>
  <c r="J156"/>
  <c r="BK251"/>
  <c r="J184"/>
  <c r="BK307"/>
  <c r="J256"/>
  <c r="BK184"/>
  <c r="BK246"/>
  <c r="BK190"/>
  <c r="J242"/>
  <c r="BK296"/>
  <c r="BK224"/>
  <c i="6" r="BK176"/>
  <c r="J150"/>
  <c r="J176"/>
  <c r="BK171"/>
  <c r="BK195"/>
  <c r="J131"/>
  <c i="7" r="J242"/>
  <c r="J204"/>
  <c r="BK144"/>
  <c r="BK229"/>
  <c r="J209"/>
  <c r="J132"/>
  <c r="J248"/>
  <c r="J240"/>
  <c r="J231"/>
  <c r="J229"/>
  <c r="BK209"/>
  <c r="BK201"/>
  <c r="J182"/>
  <c r="J176"/>
  <c r="J164"/>
  <c r="J162"/>
  <c r="J144"/>
  <c r="BK141"/>
  <c r="BK123"/>
  <c r="BK257"/>
  <c r="BK248"/>
  <c r="J233"/>
  <c r="BK218"/>
  <c r="J215"/>
  <c r="J201"/>
  <c r="BK199"/>
  <c r="BK176"/>
  <c r="BK237"/>
  <c r="J159"/>
  <c r="J191"/>
  <c i="8" r="BK117"/>
  <c i="9" r="BK149"/>
  <c r="J166"/>
  <c r="J149"/>
  <c r="BK178"/>
  <c r="J122"/>
  <c r="J133"/>
  <c r="BK152"/>
  <c i="10" r="BK329"/>
  <c r="BK288"/>
  <c r="J233"/>
  <c r="BK139"/>
  <c r="J302"/>
  <c r="BK265"/>
  <c r="BK208"/>
  <c r="J156"/>
  <c r="J318"/>
  <c r="BK250"/>
  <c r="J174"/>
  <c r="BK302"/>
  <c r="BK255"/>
  <c r="J199"/>
  <c r="J361"/>
  <c r="BK318"/>
  <c r="J267"/>
  <c r="J184"/>
  <c r="J364"/>
  <c r="BK322"/>
  <c r="BK296"/>
  <c r="BK242"/>
  <c r="BK128"/>
  <c r="BK205"/>
  <c r="J165"/>
  <c i="11" r="J193"/>
  <c r="J227"/>
  <c r="BK191"/>
  <c r="J149"/>
  <c r="BK234"/>
  <c i="2" r="BK222"/>
  <c r="J222"/>
  <c r="J142"/>
  <c r="J133"/>
  <c r="BK180"/>
  <c r="BK168"/>
  <c r="BK154"/>
  <c r="BK225"/>
  <c r="J213"/>
  <c r="BK187"/>
  <c i="3" r="J139"/>
  <c r="BK155"/>
  <c r="J151"/>
  <c r="BK134"/>
  <c r="J142"/>
  <c i="4" r="J130"/>
  <c i="5" r="BK299"/>
  <c r="J145"/>
  <c r="J307"/>
  <c r="J166"/>
  <c r="BK301"/>
  <c r="BK214"/>
  <c r="J140"/>
  <c r="BK228"/>
  <c r="BK145"/>
  <c r="BK222"/>
  <c r="J287"/>
  <c r="BK193"/>
  <c i="6" r="J179"/>
  <c r="BK150"/>
  <c r="J125"/>
  <c r="BK179"/>
  <c r="BK142"/>
  <c r="BK162"/>
  <c r="J122"/>
  <c i="7" r="BK224"/>
  <c r="J186"/>
  <c r="BK245"/>
  <c r="J218"/>
  <c r="BK173"/>
  <c r="BK227"/>
  <c r="BK212"/>
  <c r="BK179"/>
  <c r="J123"/>
  <c r="J194"/>
  <c r="BK194"/>
  <c r="BK129"/>
  <c i="9" r="BK175"/>
  <c r="BK158"/>
  <c r="BK122"/>
  <c r="J141"/>
  <c r="J185"/>
  <c r="J155"/>
  <c i="10" r="J334"/>
  <c r="J306"/>
  <c r="J208"/>
  <c r="J136"/>
  <c r="J298"/>
  <c r="J269"/>
  <c r="J202"/>
  <c r="BK136"/>
  <c r="J280"/>
  <c r="J226"/>
  <c r="BK168"/>
  <c r="BK294"/>
  <c r="BK228"/>
  <c r="BK131"/>
  <c r="J338"/>
  <c r="J300"/>
  <c r="BK252"/>
  <c r="BK156"/>
  <c r="BK338"/>
  <c r="BK312"/>
  <c r="J285"/>
  <c r="BK202"/>
  <c r="J260"/>
  <c r="J211"/>
  <c r="BK159"/>
  <c i="11" r="BK125"/>
  <c r="BK205"/>
  <c r="BK179"/>
  <c r="BK198"/>
  <c i="2" l="1" r="T119"/>
  <c i="3" r="BK119"/>
  <c r="R154"/>
  <c i="4" r="BK123"/>
  <c r="J123"/>
  <c r="J98"/>
  <c i="5" r="BK149"/>
  <c r="J149"/>
  <c r="J98"/>
  <c r="T155"/>
  <c i="6" r="T121"/>
  <c r="T175"/>
  <c i="7" r="T185"/>
  <c r="T256"/>
  <c i="10" r="BK232"/>
  <c r="J232"/>
  <c r="J99"/>
  <c r="T337"/>
  <c i="11" r="BK190"/>
  <c r="J190"/>
  <c r="J100"/>
  <c i="2" r="T186"/>
  <c i="3" r="R119"/>
  <c r="R118"/>
  <c i="5" r="T122"/>
  <c r="T149"/>
  <c r="P236"/>
  <c i="6" r="BK138"/>
  <c r="J138"/>
  <c r="J98"/>
  <c r="R175"/>
  <c i="7" r="R122"/>
  <c r="BK172"/>
  <c r="J172"/>
  <c r="J98"/>
  <c r="T172"/>
  <c r="P244"/>
  <c r="R244"/>
  <c i="9" r="P121"/>
  <c r="BK161"/>
  <c r="J161"/>
  <c r="J99"/>
  <c r="T161"/>
  <c r="T160"/>
  <c i="10" r="BK141"/>
  <c r="J141"/>
  <c r="J98"/>
  <c r="BK337"/>
  <c r="J337"/>
  <c r="J102"/>
  <c i="11" r="P190"/>
  <c r="T222"/>
  <c i="7" r="T122"/>
  <c r="T121"/>
  <c r="P172"/>
  <c r="R172"/>
  <c r="BK244"/>
  <c r="J244"/>
  <c r="J100"/>
  <c r="T244"/>
  <c i="9" r="R121"/>
  <c r="P161"/>
  <c r="P160"/>
  <c i="10" r="BK127"/>
  <c r="J127"/>
  <c r="J97"/>
  <c r="R141"/>
  <c r="BK328"/>
  <c r="J328"/>
  <c r="J100"/>
  <c r="R343"/>
  <c i="11" r="R122"/>
  <c r="R190"/>
  <c r="BK222"/>
  <c r="J222"/>
  <c r="J101"/>
  <c r="P222"/>
  <c r="R222"/>
  <c i="12" r="R122"/>
  <c i="2" r="R186"/>
  <c i="3" r="P154"/>
  <c i="5" r="BK122"/>
  <c r="P149"/>
  <c r="R155"/>
  <c i="6" r="R121"/>
  <c r="P175"/>
  <c i="10" r="T127"/>
  <c r="T232"/>
  <c r="BK343"/>
  <c r="J343"/>
  <c r="J103"/>
  <c r="BK360"/>
  <c r="J360"/>
  <c r="J105"/>
  <c i="11" r="T122"/>
  <c r="T190"/>
  <c i="12" r="R138"/>
  <c i="2" r="R119"/>
  <c r="R118"/>
  <c i="3" r="P119"/>
  <c r="P118"/>
  <c i="1" r="AU96"/>
  <c i="4" r="T123"/>
  <c r="T118"/>
  <c i="5" r="P155"/>
  <c i="6" r="P138"/>
  <c i="7" r="BK122"/>
  <c r="P185"/>
  <c r="R256"/>
  <c i="10" r="P141"/>
  <c r="P328"/>
  <c r="R337"/>
  <c i="11" r="BK122"/>
  <c i="12" r="T138"/>
  <c i="2" r="P119"/>
  <c i="3" r="T119"/>
  <c i="4" r="R123"/>
  <c r="R118"/>
  <c i="5" r="R122"/>
  <c r="R236"/>
  <c i="6" r="P121"/>
  <c r="P120"/>
  <c i="1" r="AU99"/>
  <c i="6" r="BK175"/>
  <c r="J175"/>
  <c r="J99"/>
  <c i="7" r="BK185"/>
  <c r="J185"/>
  <c r="J99"/>
  <c r="BK256"/>
  <c r="J256"/>
  <c r="J101"/>
  <c i="10" r="P127"/>
  <c r="R232"/>
  <c r="P337"/>
  <c r="R360"/>
  <c i="12" r="T122"/>
  <c r="BK151"/>
  <c r="J151"/>
  <c r="J101"/>
  <c i="2" r="BK186"/>
  <c r="J186"/>
  <c r="J98"/>
  <c i="3" r="BK154"/>
  <c r="J154"/>
  <c r="J98"/>
  <c i="5" r="P122"/>
  <c r="P121"/>
  <c i="1" r="AU98"/>
  <c i="5" r="R149"/>
  <c r="T236"/>
  <c i="6" r="T138"/>
  <c i="10" r="T141"/>
  <c r="R328"/>
  <c r="T343"/>
  <c r="T360"/>
  <c i="11" r="P122"/>
  <c r="P121"/>
  <c i="1" r="AU104"/>
  <c i="12" r="P122"/>
  <c r="BK138"/>
  <c r="J138"/>
  <c r="J100"/>
  <c r="P151"/>
  <c r="R151"/>
  <c i="2" r="BK119"/>
  <c r="J119"/>
  <c r="J97"/>
  <c r="P186"/>
  <c i="3" r="T154"/>
  <c i="4" r="P123"/>
  <c r="P118"/>
  <c i="1" r="AU97"/>
  <c i="5" r="BK155"/>
  <c r="J155"/>
  <c r="J99"/>
  <c r="BK236"/>
  <c r="J236"/>
  <c r="J100"/>
  <c i="6" r="BK121"/>
  <c r="R138"/>
  <c i="7" r="P122"/>
  <c r="P121"/>
  <c i="1" r="AU100"/>
  <c i="7" r="R185"/>
  <c r="P256"/>
  <c i="9" r="BK121"/>
  <c r="J121"/>
  <c r="J97"/>
  <c r="T121"/>
  <c r="R161"/>
  <c r="R160"/>
  <c i="10" r="R127"/>
  <c r="R126"/>
  <c r="P232"/>
  <c r="T328"/>
  <c r="P343"/>
  <c r="P360"/>
  <c i="12" r="BK122"/>
  <c r="J122"/>
  <c r="J97"/>
  <c r="P138"/>
  <c r="T151"/>
  <c i="4" r="BK119"/>
  <c r="J119"/>
  <c r="J97"/>
  <c i="10" r="BK367"/>
  <c r="J367"/>
  <c r="J106"/>
  <c i="11" r="BK140"/>
  <c r="J140"/>
  <c r="J98"/>
  <c i="5" r="BK309"/>
  <c r="J309"/>
  <c r="J101"/>
  <c i="6" r="BK194"/>
  <c r="J194"/>
  <c r="J100"/>
  <c i="10" r="BK333"/>
  <c r="J333"/>
  <c r="J101"/>
  <c r="BK356"/>
  <c r="J356"/>
  <c r="J104"/>
  <c i="11" r="BK148"/>
  <c r="J148"/>
  <c r="J99"/>
  <c i="8" r="BK116"/>
  <c r="J116"/>
  <c i="9" r="BK184"/>
  <c r="J184"/>
  <c r="J100"/>
  <c i="12" r="F92"/>
  <c r="J89"/>
  <c r="BE123"/>
  <c r="BE145"/>
  <c r="BE154"/>
  <c r="E85"/>
  <c r="F91"/>
  <c r="BE139"/>
  <c i="11" r="J122"/>
  <c r="J97"/>
  <c i="12" r="J91"/>
  <c r="J92"/>
  <c r="BE129"/>
  <c r="BE152"/>
  <c i="11" r="F117"/>
  <c r="BE200"/>
  <c r="BE205"/>
  <c r="BE217"/>
  <c r="BE234"/>
  <c r="F92"/>
  <c r="J117"/>
  <c r="BE141"/>
  <c r="BE179"/>
  <c r="BE227"/>
  <c i="10" r="BK126"/>
  <c r="J126"/>
  <c r="J96"/>
  <c i="11" r="E111"/>
  <c r="BE138"/>
  <c r="BE223"/>
  <c r="BE123"/>
  <c r="BE149"/>
  <c r="BE225"/>
  <c r="J115"/>
  <c r="BE125"/>
  <c r="BE193"/>
  <c r="BE198"/>
  <c r="BE191"/>
  <c r="BE229"/>
  <c r="J92"/>
  <c i="1" r="BD104"/>
  <c i="9" r="T120"/>
  <c i="10" r="E85"/>
  <c r="J91"/>
  <c r="F122"/>
  <c r="BE145"/>
  <c r="BE156"/>
  <c r="BE199"/>
  <c r="BE257"/>
  <c r="BE142"/>
  <c r="BE159"/>
  <c r="BE179"/>
  <c r="BE182"/>
  <c r="BE184"/>
  <c r="BE187"/>
  <c r="BE205"/>
  <c r="BE208"/>
  <c r="BE217"/>
  <c r="BE250"/>
  <c r="BE252"/>
  <c r="BE255"/>
  <c r="BE272"/>
  <c r="BE275"/>
  <c r="BE302"/>
  <c r="BE304"/>
  <c i="9" r="BK160"/>
  <c r="J160"/>
  <c r="J98"/>
  <c i="10" r="J92"/>
  <c r="BE148"/>
  <c r="BE150"/>
  <c r="BE174"/>
  <c r="BE196"/>
  <c r="BE220"/>
  <c r="BE223"/>
  <c r="BE226"/>
  <c r="BE228"/>
  <c r="BE230"/>
  <c r="BE233"/>
  <c r="BE235"/>
  <c r="BE278"/>
  <c r="BE280"/>
  <c r="BE282"/>
  <c r="BE285"/>
  <c r="BE288"/>
  <c r="BE290"/>
  <c r="BE298"/>
  <c r="BE306"/>
  <c r="BE316"/>
  <c r="BE324"/>
  <c r="BE329"/>
  <c r="BE334"/>
  <c r="BE340"/>
  <c r="BE347"/>
  <c r="F92"/>
  <c r="BE133"/>
  <c r="BE153"/>
  <c r="BE162"/>
  <c r="BE211"/>
  <c r="BE262"/>
  <c r="BE265"/>
  <c r="BE267"/>
  <c r="BE269"/>
  <c r="BE300"/>
  <c r="J89"/>
  <c r="BE136"/>
  <c r="BE139"/>
  <c r="BE165"/>
  <c r="BE193"/>
  <c r="BE202"/>
  <c r="BE248"/>
  <c r="BE308"/>
  <c r="BE312"/>
  <c r="BE322"/>
  <c r="BE357"/>
  <c r="BE368"/>
  <c r="BE128"/>
  <c r="BE131"/>
  <c r="BE168"/>
  <c r="BE171"/>
  <c r="BE214"/>
  <c r="BE245"/>
  <c r="BE292"/>
  <c r="BE294"/>
  <c r="BE314"/>
  <c r="BE318"/>
  <c r="BE338"/>
  <c r="BE350"/>
  <c r="BE361"/>
  <c r="BE364"/>
  <c r="BE176"/>
  <c r="BE190"/>
  <c r="BE237"/>
  <c r="BE240"/>
  <c r="BE242"/>
  <c r="BE260"/>
  <c r="BE296"/>
  <c r="BE310"/>
  <c r="BE320"/>
  <c r="BE326"/>
  <c r="BE331"/>
  <c r="BE344"/>
  <c r="BE353"/>
  <c i="9" r="F91"/>
  <c r="J116"/>
  <c i="8" r="J96"/>
  <c i="9" r="J92"/>
  <c r="BE149"/>
  <c r="BE155"/>
  <c r="F92"/>
  <c r="BE125"/>
  <c r="BE152"/>
  <c r="BE169"/>
  <c r="J89"/>
  <c r="BE122"/>
  <c r="BE130"/>
  <c r="BE172"/>
  <c r="BE178"/>
  <c r="E85"/>
  <c r="BE146"/>
  <c r="BE175"/>
  <c r="BE185"/>
  <c r="BE133"/>
  <c r="BE136"/>
  <c r="BE141"/>
  <c r="BE158"/>
  <c r="BE162"/>
  <c r="BE166"/>
  <c r="BE181"/>
  <c i="7" r="J122"/>
  <c r="J97"/>
  <c i="8" r="E106"/>
  <c r="J91"/>
  <c r="BE117"/>
  <c r="F91"/>
  <c r="J113"/>
  <c r="F113"/>
  <c r="J89"/>
  <c i="7" r="J92"/>
  <c r="J117"/>
  <c r="BE189"/>
  <c r="BE201"/>
  <c r="BE212"/>
  <c r="BE218"/>
  <c r="BE227"/>
  <c r="BE237"/>
  <c r="BE245"/>
  <c i="6" r="J121"/>
  <c r="J97"/>
  <c i="7" r="J89"/>
  <c r="BE182"/>
  <c r="BE231"/>
  <c r="BE240"/>
  <c r="E85"/>
  <c r="BE191"/>
  <c r="BE209"/>
  <c r="BE229"/>
  <c r="F91"/>
  <c r="BE138"/>
  <c r="BE196"/>
  <c r="BE206"/>
  <c r="BE224"/>
  <c r="BE235"/>
  <c r="F118"/>
  <c r="BE141"/>
  <c r="BE147"/>
  <c r="BE162"/>
  <c r="BE169"/>
  <c r="BE176"/>
  <c r="BE199"/>
  <c r="BE215"/>
  <c r="BE221"/>
  <c r="BE242"/>
  <c r="BE123"/>
  <c r="BE129"/>
  <c r="BE144"/>
  <c r="BE150"/>
  <c r="BE173"/>
  <c r="BE186"/>
  <c r="BE194"/>
  <c r="BE204"/>
  <c r="BE233"/>
  <c r="BE153"/>
  <c r="BE156"/>
  <c r="BE159"/>
  <c r="BE164"/>
  <c r="BE248"/>
  <c r="BE126"/>
  <c r="BE132"/>
  <c r="BE135"/>
  <c r="BE167"/>
  <c r="BE179"/>
  <c r="BE251"/>
  <c r="BE253"/>
  <c r="BE257"/>
  <c r="BE262"/>
  <c i="6" r="J91"/>
  <c r="BE165"/>
  <c r="J89"/>
  <c r="F92"/>
  <c r="BE150"/>
  <c r="BE191"/>
  <c r="BE195"/>
  <c r="J92"/>
  <c r="BE134"/>
  <c r="BE131"/>
  <c r="BE183"/>
  <c r="BE139"/>
  <c r="BE156"/>
  <c r="BE162"/>
  <c r="BE179"/>
  <c i="5" r="J122"/>
  <c r="J97"/>
  <c i="6" r="E85"/>
  <c r="F116"/>
  <c r="BE122"/>
  <c r="BE125"/>
  <c r="BE128"/>
  <c r="BE142"/>
  <c r="BE147"/>
  <c r="BE153"/>
  <c r="BE159"/>
  <c r="BE168"/>
  <c r="BE171"/>
  <c r="BE176"/>
  <c r="BE188"/>
  <c i="4" r="BK118"/>
  <c r="J118"/>
  <c r="J96"/>
  <c i="5" r="J91"/>
  <c r="BE123"/>
  <c r="BE292"/>
  <c r="BE301"/>
  <c r="BE156"/>
  <c r="BE184"/>
  <c r="BE214"/>
  <c r="BE296"/>
  <c r="BE304"/>
  <c r="BE307"/>
  <c r="BE310"/>
  <c r="J89"/>
  <c r="J118"/>
  <c r="BE172"/>
  <c r="BE232"/>
  <c r="BE267"/>
  <c r="BE271"/>
  <c r="BE275"/>
  <c r="E85"/>
  <c r="BE222"/>
  <c r="BE224"/>
  <c r="BE251"/>
  <c r="BE279"/>
  <c r="BE299"/>
  <c r="F118"/>
  <c r="BE145"/>
  <c r="BE193"/>
  <c r="BE196"/>
  <c r="BE237"/>
  <c r="BE242"/>
  <c r="BE246"/>
  <c r="BE133"/>
  <c r="BE150"/>
  <c r="BE190"/>
  <c r="BE206"/>
  <c r="BE212"/>
  <c r="BE228"/>
  <c r="BE287"/>
  <c r="BE128"/>
  <c r="BE210"/>
  <c r="BE260"/>
  <c r="F91"/>
  <c r="BE140"/>
  <c r="BE153"/>
  <c r="BE161"/>
  <c r="BE166"/>
  <c r="BE178"/>
  <c r="BE187"/>
  <c r="BE204"/>
  <c r="BE256"/>
  <c i="4" r="F91"/>
  <c r="BE133"/>
  <c r="J115"/>
  <c r="BE127"/>
  <c r="E85"/>
  <c r="BE120"/>
  <c i="3" r="J119"/>
  <c r="J97"/>
  <c i="4" r="BE130"/>
  <c r="J112"/>
  <c r="BE124"/>
  <c r="J91"/>
  <c r="F115"/>
  <c r="BE138"/>
  <c i="3" r="J114"/>
  <c r="BE134"/>
  <c r="E85"/>
  <c r="BE131"/>
  <c r="BE155"/>
  <c r="BE164"/>
  <c r="F115"/>
  <c r="BE126"/>
  <c r="BE145"/>
  <c r="J89"/>
  <c r="BE120"/>
  <c r="BE123"/>
  <c r="BE167"/>
  <c i="2" r="BK118"/>
  <c r="J118"/>
  <c i="3" r="J92"/>
  <c r="BE158"/>
  <c r="F114"/>
  <c r="BE139"/>
  <c r="BE142"/>
  <c r="BE148"/>
  <c r="BE151"/>
  <c r="BE161"/>
  <c i="2" r="J89"/>
  <c r="F91"/>
  <c r="J91"/>
  <c r="F92"/>
  <c r="BE180"/>
  <c r="BE187"/>
  <c r="BE193"/>
  <c r="BE196"/>
  <c r="BE202"/>
  <c r="BE208"/>
  <c r="BE213"/>
  <c r="BE231"/>
  <c r="BE225"/>
  <c r="BE228"/>
  <c r="BE236"/>
  <c r="BE239"/>
  <c r="BE148"/>
  <c r="BE151"/>
  <c r="BE154"/>
  <c r="BE159"/>
  <c r="BE162"/>
  <c r="BE168"/>
  <c r="BE171"/>
  <c r="BE174"/>
  <c r="BE177"/>
  <c r="BE183"/>
  <c r="BE219"/>
  <c r="E85"/>
  <c r="J92"/>
  <c r="BE120"/>
  <c r="BE127"/>
  <c r="BE133"/>
  <c r="BE136"/>
  <c r="BE139"/>
  <c r="BE142"/>
  <c r="BE145"/>
  <c r="BE216"/>
  <c r="BE222"/>
  <c i="3" r="F34"/>
  <c i="1" r="BA96"/>
  <c i="2" r="J30"/>
  <c i="3" r="J34"/>
  <c i="1" r="AW96"/>
  <c i="3" r="F37"/>
  <c i="1" r="BD96"/>
  <c i="5" r="F35"/>
  <c i="1" r="BB98"/>
  <c i="8" r="J34"/>
  <c i="1" r="AW101"/>
  <c i="9" r="F34"/>
  <c i="1" r="BA102"/>
  <c i="9" r="F36"/>
  <c i="1" r="BC102"/>
  <c i="9" r="F37"/>
  <c i="1" r="BD102"/>
  <c i="10" r="F34"/>
  <c i="1" r="BA103"/>
  <c i="12" r="F34"/>
  <c i="1" r="BA105"/>
  <c i="2" r="F37"/>
  <c i="1" r="BD95"/>
  <c i="4" r="F36"/>
  <c i="1" r="BC97"/>
  <c i="6" r="F35"/>
  <c i="1" r="BB99"/>
  <c i="6" r="J34"/>
  <c i="1" r="AW99"/>
  <c i="6" r="F37"/>
  <c i="1" r="BD99"/>
  <c i="7" r="F34"/>
  <c i="1" r="BA100"/>
  <c i="10" r="J34"/>
  <c i="1" r="AW103"/>
  <c i="12" r="F35"/>
  <c i="1" r="BB105"/>
  <c i="3" r="F35"/>
  <c i="1" r="BB96"/>
  <c i="3" r="F36"/>
  <c i="1" r="BC96"/>
  <c i="4" r="F37"/>
  <c i="1" r="BD97"/>
  <c i="5" r="F36"/>
  <c i="1" r="BC98"/>
  <c i="7" r="F36"/>
  <c i="1" r="BC100"/>
  <c i="11" r="F34"/>
  <c i="1" r="BA104"/>
  <c i="12" r="F36"/>
  <c i="1" r="BC105"/>
  <c i="2" r="J34"/>
  <c i="1" r="AW95"/>
  <c i="4" r="J34"/>
  <c i="1" r="AW97"/>
  <c i="5" r="F37"/>
  <c i="1" r="BD98"/>
  <c i="7" r="F35"/>
  <c i="1" r="BB100"/>
  <c i="10" r="F36"/>
  <c i="1" r="BC103"/>
  <c i="2" r="F35"/>
  <c i="1" r="BB95"/>
  <c i="4" r="F35"/>
  <c i="1" r="BB97"/>
  <c i="6" r="F34"/>
  <c i="1" r="BA99"/>
  <c i="6" r="F36"/>
  <c i="1" r="BC99"/>
  <c i="7" r="J34"/>
  <c i="1" r="AW100"/>
  <c i="11" r="F35"/>
  <c i="1" r="BB104"/>
  <c i="12" r="J34"/>
  <c i="1" r="AW105"/>
  <c i="2" r="F36"/>
  <c i="1" r="BC95"/>
  <c i="5" r="F34"/>
  <c i="1" r="BA98"/>
  <c i="8" r="F33"/>
  <c i="1" r="AZ101"/>
  <c i="9" r="J34"/>
  <c i="1" r="AW102"/>
  <c i="10" r="F35"/>
  <c i="1" r="BB103"/>
  <c i="8" r="J30"/>
  <c i="2" r="F34"/>
  <c i="1" r="BA95"/>
  <c i="4" r="F34"/>
  <c i="1" r="BA97"/>
  <c i="5" r="J34"/>
  <c i="1" r="AW98"/>
  <c i="7" r="F37"/>
  <c i="1" r="BD100"/>
  <c i="9" r="F35"/>
  <c i="1" r="BB102"/>
  <c i="10" r="F37"/>
  <c i="1" r="BD103"/>
  <c i="12" r="F37"/>
  <c i="1" r="BD105"/>
  <c i="11" r="F36"/>
  <c i="1" r="BC104"/>
  <c i="11" r="J34"/>
  <c i="1" r="AW104"/>
  <c i="12" l="1" r="P121"/>
  <c i="1" r="AU105"/>
  <c i="12" r="T121"/>
  <c i="3" r="T118"/>
  <c i="2" r="P118"/>
  <c i="1" r="AU95"/>
  <c i="11" r="T121"/>
  <c i="6" r="R120"/>
  <c r="BK120"/>
  <c r="J120"/>
  <c r="J96"/>
  <c i="11" r="BK121"/>
  <c r="J121"/>
  <c i="12" r="R121"/>
  <c i="7" r="BK121"/>
  <c r="J121"/>
  <c r="J96"/>
  <c i="11" r="R121"/>
  <c i="9" r="P120"/>
  <c i="1" r="AU102"/>
  <c i="5" r="T121"/>
  <c r="R121"/>
  <c i="9" r="R120"/>
  <c i="5" r="BK121"/>
  <c r="J121"/>
  <c i="3" r="BK118"/>
  <c r="J118"/>
  <c r="J96"/>
  <c i="10" r="P126"/>
  <c i="1" r="AU103"/>
  <c i="10" r="T126"/>
  <c i="7" r="R121"/>
  <c i="6" r="T120"/>
  <c i="2" r="T118"/>
  <c i="1" r="AG101"/>
  <c i="12" r="BK121"/>
  <c r="J121"/>
  <c r="J96"/>
  <c i="9" r="BK120"/>
  <c r="J120"/>
  <c r="J96"/>
  <c i="1" r="AG95"/>
  <c i="2" r="J96"/>
  <c i="5" r="J30"/>
  <c i="1" r="AG98"/>
  <c i="2" r="J33"/>
  <c i="1" r="AV95"/>
  <c r="AT95"/>
  <c r="AN95"/>
  <c i="7" r="F33"/>
  <c i="1" r="AZ100"/>
  <c i="12" r="F33"/>
  <c i="1" r="AZ105"/>
  <c i="11" r="J30"/>
  <c i="1" r="AG104"/>
  <c i="3" r="F33"/>
  <c i="1" r="AZ96"/>
  <c i="6" r="J33"/>
  <c i="1" r="AV99"/>
  <c r="AT99"/>
  <c i="10" r="F33"/>
  <c i="1" r="AZ103"/>
  <c i="3" r="J33"/>
  <c i="1" r="AV96"/>
  <c r="AT96"/>
  <c i="6" r="F33"/>
  <c i="1" r="AZ99"/>
  <c i="10" r="J33"/>
  <c i="1" r="AV103"/>
  <c r="AT103"/>
  <c i="2" r="F33"/>
  <c i="1" r="AZ95"/>
  <c i="7" r="J33"/>
  <c i="1" r="AV100"/>
  <c r="AT100"/>
  <c i="12" r="J33"/>
  <c i="1" r="AV105"/>
  <c r="AT105"/>
  <c i="4" r="F33"/>
  <c i="1" r="AZ97"/>
  <c i="9" r="J33"/>
  <c i="1" r="AV102"/>
  <c r="AT102"/>
  <c i="11" r="J33"/>
  <c i="1" r="AV104"/>
  <c r="AT104"/>
  <c r="AN104"/>
  <c r="BA94"/>
  <c r="AW94"/>
  <c r="AK30"/>
  <c i="4" r="J33"/>
  <c i="1" r="AV97"/>
  <c r="AT97"/>
  <c i="8" r="J33"/>
  <c i="1" r="AV101"/>
  <c r="AT101"/>
  <c r="AN101"/>
  <c i="9" r="F33"/>
  <c i="1" r="AZ102"/>
  <c i="10" r="J30"/>
  <c i="1" r="AG103"/>
  <c i="11" r="F33"/>
  <c i="1" r="AZ104"/>
  <c r="BD94"/>
  <c r="W33"/>
  <c i="4" r="J30"/>
  <c i="1" r="AG97"/>
  <c i="5" r="J33"/>
  <c i="1" r="AV98"/>
  <c r="AT98"/>
  <c r="AN98"/>
  <c r="BC94"/>
  <c r="AY94"/>
  <c i="5" r="F33"/>
  <c i="1" r="AZ98"/>
  <c r="BB94"/>
  <c r="AX94"/>
  <c i="5" l="1" r="J96"/>
  <c i="11" r="J96"/>
  <c i="1" r="AN103"/>
  <c i="11" r="J39"/>
  <c i="10" r="J39"/>
  <c i="8" r="J39"/>
  <c i="1" r="AN97"/>
  <c i="5" r="J39"/>
  <c i="4" r="J39"/>
  <c i="2" r="J39"/>
  <c i="1" r="AU94"/>
  <c i="9" r="J30"/>
  <c i="1" r="AG102"/>
  <c i="6" r="J30"/>
  <c i="1" r="AG99"/>
  <c r="AZ94"/>
  <c r="AV94"/>
  <c r="AK29"/>
  <c i="7" r="J30"/>
  <c i="1" r="AG100"/>
  <c i="3" r="J30"/>
  <c i="1" r="AG96"/>
  <c r="W30"/>
  <c i="12" r="J30"/>
  <c i="1" r="AG105"/>
  <c r="W32"/>
  <c r="W31"/>
  <c i="7" l="1" r="J39"/>
  <c i="12" r="J39"/>
  <c i="6" r="J39"/>
  <c i="3" r="J39"/>
  <c i="9" r="J39"/>
  <c i="1" r="AN102"/>
  <c r="AN99"/>
  <c r="AN96"/>
  <c r="AN100"/>
  <c r="AN105"/>
  <c r="AG94"/>
  <c r="AK26"/>
  <c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<sst xmlns="http://schemas.openxmlformats.org/spreadsheetml/2006/main">
  <si>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</si>
  <si>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</si>
  <si>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</si>
  <si>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</si>
  <si>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</si>
  <si>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{6484d1d9-f59a-4ce4-ad43-17a928fe95a6}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</si>
  <si>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</si>
  <si>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</si>
  <si>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</si>
  <si>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</si>
  <si>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</si>
  <si>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</si>
  <si>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</si>
  <si>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</si>
  <si>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</si>
  <si>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</si>
  <si>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</si>
  <si>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Šternberk, Chodníky ul. Jívavská - Nabídkový rozpočet s výkazem výměr - 01/2023</t>
  </si>
  <si>
    <t>KSO:</t>
  </si>
  <si>
    <t>CC-CZ:</t>
  </si>
  <si>
    <t>Místo:</t>
  </si>
  <si>
    <t xml:space="preserve"> </t>
  </si>
  <si>
    <t>Datum:</t>
  </si>
  <si>
    <t>6. 6. 2023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</si>
  <si>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</si>
  <si>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</si>
  <si>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</si>
  <si>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</si>
  <si>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</si>
  <si>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</si>
  <si>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</si>
  <si>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</si>
  <si>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</si>
  <si>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</si>
  <si>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</si>
  <si>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</si>
  <si>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</si>
  <si>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</si>
  <si>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</si>
  <si>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</si>
  <si>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</si>
  <si>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</si>
  <si>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</si>
  <si>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</si>
  <si>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</si>
  <si>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</si>
  <si>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</si>
  <si>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</si>
  <si>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</si>
  <si>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</si>
  <si>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</si>
  <si>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</si>
  <si>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</si>
  <si>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</si>
  <si>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</si>
  <si>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</si>
  <si>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</si>
  <si>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</si>
  <si>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</si>
  <si>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</si>
  <si>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</si>
  <si>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</si>
  <si>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</si>
  <si>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</si>
  <si>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</si>
  <si>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</si>
  <si>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</si>
  <si>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</si>
  <si>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</si>
  <si>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</si>
  <si>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</si>
  <si>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</si>
  <si>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</si>
  <si>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</si>
  <si>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</si>
  <si>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</si>
  <si>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</si>
  <si>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001.1</t>
  </si>
  <si>
    <t>SO 001.1 - Příprava staveniště - Přímé výdaje na hlavní část projektu</t>
  </si>
  <si>
    <t>STA</t>
  </si>
  <si>
    <t>1</t>
  </si>
  <si>
    <t>{5859304b-fc81-44c6-ba30-78a893cfca05}</t>
  </si>
  <si>
    <t>2</t>
  </si>
  <si>
    <t>001.2</t>
  </si>
  <si>
    <t>SO 001.2 - Příprava staveniště - Přímé výdaje na doprovodnou část projektu</t>
  </si>
  <si>
    <t>{0285cbc0-7fdf-4bcb-88bd-e9fdf91109f8}</t>
  </si>
  <si>
    <t>001.3</t>
  </si>
  <si>
    <t>SO 001.3 - Příprava staveniště - Nepřímé náklady</t>
  </si>
  <si>
    <t>{e418727c-171d-4cbf-9bd2-65105f08614c}</t>
  </si>
  <si>
    <t>101.1</t>
  </si>
  <si>
    <t>SO 101.1 – Chodníky - Přímé výdaje na hlavní část projektu</t>
  </si>
  <si>
    <t>{ce6c3bec-7581-483f-b20b-618c5aee431a}</t>
  </si>
  <si>
    <t>101.2</t>
  </si>
  <si>
    <t>SO 101.2 – Chodníky - Nezpůsobilé výdaje</t>
  </si>
  <si>
    <t>{70a8be50-17d6-4e5f-a87d-c58c2d0107d2}</t>
  </si>
  <si>
    <t>102.1</t>
  </si>
  <si>
    <t>SO 102 – Odvodnění - Přímé výdaje na doprovodnou část projektu</t>
  </si>
  <si>
    <t>{22613dc1-abbb-4bb1-a59f-0bc1f5754be3}</t>
  </si>
  <si>
    <t>102.2</t>
  </si>
  <si>
    <t>SO 102 – Odvodnění - Nezpůsobilé výdaje</t>
  </si>
  <si>
    <t>{b4fbae7f-ae52-48fd-8af3-af0dda02a5fc}</t>
  </si>
  <si>
    <t>111</t>
  </si>
  <si>
    <t>SO 111 - Dopravní značení - Přímé výdaje na doprovodnou část projektu</t>
  </si>
  <si>
    <t>{d84e55fe-edfa-45ac-a164-bba858f75584}</t>
  </si>
  <si>
    <t>401</t>
  </si>
  <si>
    <t>SO 401 - Veřejné osvětlení - Přímé výdaje na hlavní část projektu</t>
  </si>
  <si>
    <t>{07e917a5-ceff-4644-a8d4-a6a4d76dc98b}</t>
  </si>
  <si>
    <t>VRNN</t>
  </si>
  <si>
    <t>VRN - Nepřímé náklady</t>
  </si>
  <si>
    <t>{4f994caf-5bd1-4460-b15f-4b6a7f8af4bd}</t>
  </si>
  <si>
    <t>VRNU</t>
  </si>
  <si>
    <t>VRN - Přímé výdaje na hlavní část projektu</t>
  </si>
  <si>
    <t>{928d29ee-4e39-43f7-a5e1-7a5b431ed5fa}</t>
  </si>
  <si>
    <t>KRYCÍ LIST SOUPISU PRACÍ</t>
  </si>
  <si>
    <t>Objekt:</t>
  </si>
  <si>
    <t>001.1 - SO 001.1 - Příprava staveniště - Přímé výdaje na hlavní část projektu</t>
  </si>
  <si>
    <t>REKAPITULACE ČLENĚNÍ SOUPISU PRACÍ</t>
  </si>
  <si>
    <t>Kód dílu - Popis</t>
  </si>
  <si>
    <t>Cena celkem [CZK]</t>
  </si>
  <si>
    <t>Náklady ze soupisu prací</t>
  </si>
  <si>
    <t>-1</t>
  </si>
  <si>
    <t>001 - Zemní práce</t>
  </si>
  <si>
    <t>009 - Ostatní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</si>
  <si>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</si>
  <si>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</si>
  <si>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</si>
  <si>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</si>
  <si>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</si>
  <si>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</si>
  <si>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</si>
  <si>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</si>
  <si>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</si>
  <si>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</si>
  <si>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</si>
  <si>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</si>
  <si>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</si>
  <si>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001</t>
  </si>
  <si>
    <t>Zemní práce</t>
  </si>
  <si>
    <t>ROZPOCET</t>
  </si>
  <si>
    <t>K</t>
  </si>
  <si>
    <t>113107221</t>
  </si>
  <si>
    <t>Odstranění podkladu z kameniva drceného tl do 100 mm strojně pl přes 200 m2</t>
  </si>
  <si>
    <t>m2</t>
  </si>
  <si>
    <t>CS ÚRS 2023 01</t>
  </si>
  <si>
    <t>4</t>
  </si>
  <si>
    <t>PP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</si>
  <si>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</si>
  <si>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Online PSC</t>
  </si>
  <si>
    <t>https://podminky.urs.cz/item/CS_URS_2023_01/113107221</t>
  </si>
  <si>
    <t>VV</t>
  </si>
  <si>
    <t>Odstranění pův. konstr. vrstvy tl. 0,10m</t>
  </si>
  <si>
    <t xml:space="preserve">(138+278+371+10,65+16+3+16+3+7*1,5+24*0,25)*1,1 </t>
  </si>
  <si>
    <t>Odstranění pův. konstr. vrstvy tl. 0,10 žul. kostka;3</t>
  </si>
  <si>
    <t>Součet</t>
  </si>
  <si>
    <t>113107164</t>
  </si>
  <si>
    <t>Odstranění podkladu z kameniva drceného tl přes 300 do 400 mm strojně pl přes 50 do 200 m2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</si>
  <si>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</si>
  <si>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https://podminky.urs.cz/item/CS_URS_2023_01/113107164</t>
  </si>
  <si>
    <t>Odstranění pův. konstr. vrstvy tl. 0,40 (sjezdy 1 a 3+dodatečný)</t>
  </si>
  <si>
    <t xml:space="preserve">(30+100+6*1,5)*1,1 </t>
  </si>
  <si>
    <t>3</t>
  </si>
  <si>
    <t>113107322</t>
  </si>
  <si>
    <t>Odstranění podkladu z kameniva drceného tl přes 100 do 200 mm strojně pl do 50 m2</t>
  </si>
  <si>
    <t>6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</si>
  <si>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</si>
  <si>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https://podminky.urs.cz/item/CS_URS_2023_01/113107322</t>
  </si>
  <si>
    <t>113106185</t>
  </si>
  <si>
    <t>Rozebrání dlažeb vozovek z drobných kostek s ložem z kameniva strojně pl do 50 m2</t>
  </si>
  <si>
    <t>8</t>
  </si>
  <si>
    <t>Rozebrání dlažeb vozovek a ploch s přemístěním hmot na skládku na vzdálenost do 3 m nebo s naložením na dopravní prostředek, s jakoukoliv výplní spár strojně plochy jednotlivě do 50 m2 z drobných kostek nebo odseků s ložem z kameniva</t>
  </si>
  <si>
    <t>https://podminky.urs.cz/item/CS_URS_2023_01/113106185</t>
  </si>
  <si>
    <t>5</t>
  </si>
  <si>
    <t>113107344</t>
  </si>
  <si>
    <t>Odstranění podkladu živičného tl přes 150 do 200 mm strojně pl do 50 m2</t>
  </si>
  <si>
    <t>10</t>
  </si>
  <si>
    <t>Odstranění podkladů nebo krytů strojně plochy jednotlivě do 50 m2 s přemístěním hmot na skládku na vzdálenost do 3 m nebo s naložením na dopravní prostředek živičných, o tl. vrstvy přes 150 do 200 mm</t>
  </si>
  <si>
    <t>https://podminky.urs.cz/item/CS_URS_2023_01/113107344</t>
  </si>
  <si>
    <t>121103111</t>
  </si>
  <si>
    <t>Skrývka zemin schopných zúrodnění v rovině a svahu do 1:5</t>
  </si>
  <si>
    <t>m3</t>
  </si>
  <si>
    <t>12</t>
  </si>
  <si>
    <t>Skrývka zemin schopných zúrodnění v rovině a ve sklonu do 1:5</t>
  </si>
  <si>
    <t>https://podminky.urs.cz/item/CS_URS_2023_01/121103111</t>
  </si>
  <si>
    <t>7</t>
  </si>
  <si>
    <t>122251102</t>
  </si>
  <si>
    <t>Odkopávky a prokopávky nezapažené v hornině třídy těžitelnosti I skupiny 3 objem do 50 m3 strojně</t>
  </si>
  <si>
    <t>14</t>
  </si>
  <si>
    <t>Odkopávky a prokopávky nezapažené strojně v hornině třídy těžitelnosti I skupiny 3 přes 20 do 50 m3</t>
  </si>
  <si>
    <t>https://podminky.urs.cz/item/CS_URS_2023_01/122251102</t>
  </si>
  <si>
    <t>162751117</t>
  </si>
  <si>
    <t>Vodorovné přemístění přes 9 000 do 10000 m výkopku/sypaniny z horniny třídy těžitelnosti I skupiny 1 až 3</t>
  </si>
  <si>
    <t>16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</si>
  <si>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</si>
  <si>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</si>
  <si>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9</t>
  </si>
  <si>
    <t>162751119</t>
  </si>
  <si>
    <t>Příplatek k vodorovnému přemístění výkopku/sypaniny z horniny třídy těžitelnosti I skupiny 1 až 3 ZKD 1000 m přes 10000 m</t>
  </si>
  <si>
    <t>18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</si>
  <si>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</si>
  <si>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</si>
  <si>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167103101</t>
  </si>
  <si>
    <t>Nakládání výkopku ze zemin schopných zúrodnění</t>
  </si>
  <si>
    <t>20</t>
  </si>
  <si>
    <t>Nakládání neulehlého výkopku z hromad zeminy schopné zúrodnění</t>
  </si>
  <si>
    <t>https://podminky.urs.cz/item/CS_URS_2023_01/167103101</t>
  </si>
  <si>
    <t>23,4</t>
  </si>
  <si>
    <t>11</t>
  </si>
  <si>
    <t>162306111</t>
  </si>
  <si>
    <t>Vodorovné přemístění do 500 m bez naložení výkopku ze zemin schopných zúrodnění</t>
  </si>
  <si>
    <t>22</t>
  </si>
  <si>
    <t>Vodorovné přemístění výkopku bez naložení, avšak se složením zemin schopných zúrodnění, na vzdálenost přes 100 do 500 m</t>
  </si>
  <si>
    <t>https://podminky.urs.cz/item/CS_URS_2023_01/162306111</t>
  </si>
  <si>
    <t>113154112</t>
  </si>
  <si>
    <t>Frézování živičného krytu tl 40 mm pruh š 0,5 m pl do 500 m2 bez překážek v trase</t>
  </si>
  <si>
    <t>24</t>
  </si>
  <si>
    <t>Frézování živičného podkladu nebo krytu s naložením na dopravní prostředek plochy do 500 m2 bez překážek v trase pruhu šířky do 0,5 m, tloušťky vrstvy 40 mm</t>
  </si>
  <si>
    <t>https://podminky.urs.cz/item/CS_URS_2023_01/113154112</t>
  </si>
  <si>
    <t>62*1,55+57+40</t>
  </si>
  <si>
    <t>Odfrézování vozovky tl. 4 cm;62*1,55+57</t>
  </si>
  <si>
    <t>113154113</t>
  </si>
  <si>
    <t>Frézování živičného krytu tl 50 mm pruh š 0,5 m pl do 500 m2 bez překážek v trase</t>
  </si>
  <si>
    <t>26</t>
  </si>
  <si>
    <t>Frézování živičného podkladu nebo krytu s naložením na dopravní prostředek plochy do 500 m2 bez překážek v trase pruhu šířky do 0,5 m, tloušťky vrstvy 50 mm</t>
  </si>
  <si>
    <t>https://podminky.urs.cz/item/CS_URS_2023_01/113154113</t>
  </si>
  <si>
    <t>113154124</t>
  </si>
  <si>
    <t>Frézování živičného krytu tl 100 mm pruh š přes 0,5 do 1 m pl do 500 m2 bez překážek v trase</t>
  </si>
  <si>
    <t>28</t>
  </si>
  <si>
    <t>Frézování živičného podkladu nebo krytu s naložením na dopravní prostředek plochy do 500 m2 bez překážek v trase pruhu šířky přes 0,5 m do 1 m, tloušťky vrstvy 100 mm</t>
  </si>
  <si>
    <t>https://podminky.urs.cz/item/CS_URS_2023_01/113154124</t>
  </si>
  <si>
    <t>17</t>
  </si>
  <si>
    <t>113154255</t>
  </si>
  <si>
    <t>Frézování živičného krytu tl 200 mm pruh š přes 0,5 do 1 m pl přes 500 do 1000 m2 s překážkami v trase</t>
  </si>
  <si>
    <t>30</t>
  </si>
  <si>
    <t>Frézování živičného podkladu nebo krytu s naložením na dopravní prostředek plochy přes 500 do 1 000 m2 s překážkami v trase pruhu šířky do 1 m, tloušťky vrstvy 200 mm</t>
  </si>
  <si>
    <t>https://podminky.urs.cz/item/CS_URS_2023_01/113154255</t>
  </si>
  <si>
    <t>58</t>
  </si>
  <si>
    <t>111211201</t>
  </si>
  <si>
    <t>Odstranění křovin a stromů průměru kmene do 100 mm i s kořeny sklonu terénu přes 1:5 ručně</t>
  </si>
  <si>
    <t>32</t>
  </si>
  <si>
    <t>Odstranění křovin a stromů s odstraněním kořenů ručně průměru kmene do 100 mm jakékoliv plochy v rovině nebo ve svahu o sklonu přes 1:5</t>
  </si>
  <si>
    <t>https://podminky.urs.cz/item/CS_URS_2023_01/111211201</t>
  </si>
  <si>
    <t>60</t>
  </si>
  <si>
    <t>171251201</t>
  </si>
  <si>
    <t>Uložení sypaniny na skládky nebo meziskládky</t>
  </si>
  <si>
    <t>36</t>
  </si>
  <si>
    <t>Uložení sypaniny na skládky nebo meziskládky bez hutnění s upravením uložené sypaniny do předepsaného tvaru</t>
  </si>
  <si>
    <t>https://podminky.urs.cz/item/CS_URS_2023_01/171251201</t>
  </si>
  <si>
    <t>61</t>
  </si>
  <si>
    <t>113205112</t>
  </si>
  <si>
    <t>Vytrhání ocelových svodnic kotvených do betonu</t>
  </si>
  <si>
    <t>m</t>
  </si>
  <si>
    <t>38</t>
  </si>
  <si>
    <t>Vytrhání svodnic s vybouráním lože, s přemístěním hmot na skládku na vzdálenost do 3 m nebo s naložením na dopravní prostředek ocelových kotvených do betonu</t>
  </si>
  <si>
    <t>https://podminky.urs.cz/item/CS_URS_2023_01/113205112</t>
  </si>
  <si>
    <t>009</t>
  </si>
  <si>
    <t>Ostatní konstrukce a práce</t>
  </si>
  <si>
    <t>919735114</t>
  </si>
  <si>
    <t>Řezání stávajícího živičného krytu hl přes 150 do 200 mm</t>
  </si>
  <si>
    <t>40</t>
  </si>
  <si>
    <t>Řezání stávajícího živičného krytu nebo podkladu hloubky přes 150 do 200 mm</t>
  </si>
  <si>
    <t>https://podminky.urs.cz/item/CS_URS_2023_01/919735114</t>
  </si>
  <si>
    <t>180+134+74+24+10</t>
  </si>
  <si>
    <t>Řezání asfaltu 16 cm;180+134+74</t>
  </si>
  <si>
    <t>997002611</t>
  </si>
  <si>
    <t>Nakládání suti a vybouraných hmot</t>
  </si>
  <si>
    <t>t</t>
  </si>
  <si>
    <t>42</t>
  </si>
  <si>
    <t>Nakládání suti a vybouraných hmot na dopravní prostředek pro vodorovné přemístění</t>
  </si>
  <si>
    <t>https://podminky.urs.cz/item/CS_URS_2023_01/997002611</t>
  </si>
  <si>
    <t>966008113</t>
  </si>
  <si>
    <t>Bourání trubního propustku DN přes 500 do 800</t>
  </si>
  <si>
    <t>44</t>
  </si>
  <si>
    <t>Bourání trubního propustku s odklizením a uložením vybouraného materiálu na skládku na vzdálenost do 3 m nebo s naložením na dopravní prostředek z trub betonových nebo železobetonových DN přes 500 do 800 mm</t>
  </si>
  <si>
    <t>https://podminky.urs.cz/item/CS_URS_2023_01/966008113</t>
  </si>
  <si>
    <t>Bourání bet. propustku DN 600</t>
  </si>
  <si>
    <t>19</t>
  </si>
  <si>
    <t>966008212</t>
  </si>
  <si>
    <t>Bourání odvodňovacího žlabu z betonových příkopových tvárnic š přes 500 do 800 mm</t>
  </si>
  <si>
    <t>46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</si>
  <si>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</si>
  <si>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https://podminky.urs.cz/item/CS_URS_2023_01/966008212</t>
  </si>
  <si>
    <t>Rozebrání betonové žlabovky 75 (vč. bet lože)</t>
  </si>
  <si>
    <t>45+25+81</t>
  </si>
  <si>
    <t>969021121</t>
  </si>
  <si>
    <t>Vybourání kanalizačního potrubí DN do 200</t>
  </si>
  <si>
    <t>48</t>
  </si>
  <si>
    <t xml:space="preserve">Odstranění potrubí plast </t>
  </si>
  <si>
    <t>4,5</t>
  </si>
  <si>
    <t>962051111</t>
  </si>
  <si>
    <t>Bourání mostních zdí a pilířů z ŽB</t>
  </si>
  <si>
    <t>50</t>
  </si>
  <si>
    <t>Bourání mostních konstrukcí zdiva a pilířů ze železového betonu</t>
  </si>
  <si>
    <t>https://podminky.urs.cz/item/CS_URS_2023_01/962051111</t>
  </si>
  <si>
    <t>966006257</t>
  </si>
  <si>
    <t>Odstranění směrového sloupku přišroubovaného na svodidlo</t>
  </si>
  <si>
    <t>kus</t>
  </si>
  <si>
    <t>52</t>
  </si>
  <si>
    <t>Odstranění směrových sloupků s odklizením materiálu na vzdálenost do 20 m nebo s naložením na dopravní prostředek přišroubovaného na svodidlo</t>
  </si>
  <si>
    <t>https://podminky.urs.cz/item/CS_URS_2023_01/966006257</t>
  </si>
  <si>
    <t>966008222</t>
  </si>
  <si>
    <t>Bourání betonového nebo polymerbetonového odvodňovacího žlabu š přes 200 mm</t>
  </si>
  <si>
    <t>54</t>
  </si>
  <si>
    <t>Bourání odvodňovacího žlabu s odklizením a uložením vybouraného materiálu na skládku na vzdálenost do 10 m nebo s naložením na dopravní prostředek betonového nebo polymerbetonového s krycím roštem šířky přes 200 mm</t>
  </si>
  <si>
    <t>https://podminky.urs.cz/item/CS_URS_2023_01/966008222</t>
  </si>
  <si>
    <t>919735111</t>
  </si>
  <si>
    <t>Řezání stávajícího živičného krytu hl do 50 mm</t>
  </si>
  <si>
    <t>56</t>
  </si>
  <si>
    <t>Řezání stávajícího živičného krytu nebo podkladu hloubky do 50 mm</t>
  </si>
  <si>
    <t>https://podminky.urs.cz/item/CS_URS_2023_01/919735111</t>
  </si>
  <si>
    <t>919735112</t>
  </si>
  <si>
    <t>Řezání stávajícího živičného krytu hl přes 50 do 100 mm</t>
  </si>
  <si>
    <t>Řezání stávajícího živičného krytu nebo podkladu hloubky přes 50 do 100 mm</t>
  </si>
  <si>
    <t>https://podminky.urs.cz/item/CS_URS_2023_01/919735112</t>
  </si>
  <si>
    <t>997231111</t>
  </si>
  <si>
    <t>Vodorovná doprava suti a vybouraných hmot do 1 km</t>
  </si>
  <si>
    <t>Vodorovná doprava suti a vybouraných hmot s vyložením a hrubým urovnáním na vzdálenost do 1 km</t>
  </si>
  <si>
    <t>https://podminky.urs.cz/item/CS_URS_2023_01/997231111</t>
  </si>
  <si>
    <t>997231119</t>
  </si>
  <si>
    <t>Příplatek ZKD 1 km vodorovné dopravy suti a vybouraných hmot</t>
  </si>
  <si>
    <t>62</t>
  </si>
  <si>
    <t>Vodorovná doprava suti a vybouraných hmot s vyložením a hrubým urovnáním na vzdálenost Příplatek k cenám za každý další i započatý 1 km</t>
  </si>
  <si>
    <t>https://podminky.urs.cz/item/CS_URS_2023_01/997231119</t>
  </si>
  <si>
    <t>846,40*24"celkem 25km;</t>
  </si>
  <si>
    <t>966076141</t>
  </si>
  <si>
    <t>Odstranění ocelového svodidla vcelku</t>
  </si>
  <si>
    <t>70</t>
  </si>
  <si>
    <t>Odstranění různých konstrukcí na mostech svodidla ocelového nebo svodidlového zábradlí nebo jejich částí na mostech betonových vcelku</t>
  </si>
  <si>
    <t>https://podminky.urs.cz/item/CS_URS_2023_01/966076141</t>
  </si>
  <si>
    <t>911331411</t>
  </si>
  <si>
    <t>Náběh ocelového svodidla jednostranný délky do 4 m se zaberaněním sloupků v rozmezí do 2 m</t>
  </si>
  <si>
    <t>72</t>
  </si>
  <si>
    <t>001.2 - SO 001.2 - Příprava staveniště - Přímé výdaje na doprovodnou část projektu</t>
  </si>
  <si>
    <t>28*0,1</t>
  </si>
  <si>
    <t>122251101</t>
  </si>
  <si>
    <t>Odkopávky a prokopávky nezapažené v hornině třídy těžitelnosti I skupiny 3 objem do 20 m3 strojně</t>
  </si>
  <si>
    <t>Odkopávky a prokopávky nezapažené strojně v hornině třídy těžitelnosti I skupiny 3 do 20 m3</t>
  </si>
  <si>
    <t>https://podminky.urs.cz/item/CS_URS_2023_01/122251101</t>
  </si>
  <si>
    <t>2,8+3,08</t>
  </si>
  <si>
    <t>113154254</t>
  </si>
  <si>
    <t>Frézování živičného krytu tl 100 mm pruh š přes 0,5 do 1 m pl přes 500 do 1000 m2 s překážkami v trase</t>
  </si>
  <si>
    <t>Frézování živičného podkladu nebo krytu s naložením na dopravní prostředek plochy přes 500 do 1 000 m2 s překážkami v trase pruhu šířky do 1 m, tloušťky vrstvy 100 mm</t>
  </si>
  <si>
    <t>https://podminky.urs.cz/item/CS_URS_2023_01/113154254</t>
  </si>
  <si>
    <t>59</t>
  </si>
  <si>
    <t>171201231</t>
  </si>
  <si>
    <t>Poplatek za uložení zeminy a kamení na recyklační skládce (skládkovné) kód odpadu 17 05 04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</si>
  <si>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</si>
  <si>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</si>
  <si>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001.3 - SO 001.3 - Příprava staveniště - Nepřímé náklady</t>
  </si>
  <si>
    <t>2142737472</t>
  </si>
  <si>
    <t>997013873</t>
  </si>
  <si>
    <t>1586650222</t>
  </si>
  <si>
    <t>https://podminky.urs.cz/item/CS_URS_2023_01/997013873</t>
  </si>
  <si>
    <t>997013875</t>
  </si>
  <si>
    <t>Poplatek za uložení stavebního odpadu na recyklační skládce (skládkovné) asfaltového bez obsahu dehtu zatříděného do Katalogu odpadů pod kódem 17 03 02</t>
  </si>
  <si>
    <t>1013371378</t>
  </si>
  <si>
    <t>https://podminky.urs.cz/item/CS_URS_2023_01/997013875</t>
  </si>
  <si>
    <t>997013861</t>
  </si>
  <si>
    <t>Poplatek za uložení stavebního odpadu na recyklační skládce (skládkovné) z prostého betonu kód odpadu 17 01 01</t>
  </si>
  <si>
    <t>64</t>
  </si>
  <si>
    <t>Poplatek za uložení stavebního odpadu na recyklační skládce (skládkovné) z prostého betonu zatříděného do Katalogu odpadů pod kódem 17 01 01</t>
  </si>
  <si>
    <t>https://podminky.urs.cz/item/CS_URS_2023_01/997013861</t>
  </si>
  <si>
    <t>13</t>
  </si>
  <si>
    <t>66</t>
  </si>
  <si>
    <t>0,4*15,15*1,8+9,9*0,1*1,8+13,717+82,94+156,777" kámen</t>
  </si>
  <si>
    <t>68</t>
  </si>
  <si>
    <t>14,085+10,695+44,39+362,02+5,4+0,2*40*1,8"živice</t>
  </si>
  <si>
    <t>101.1 - SO 101.1 – Chodníky - Přímé výdaje na hlavní část projektu</t>
  </si>
  <si>
    <t>003 - Svislé konstrukce</t>
  </si>
  <si>
    <t>005 - Komunikace</t>
  </si>
  <si>
    <t>099 - Přesun hmot HSV</t>
  </si>
  <si>
    <t>181006111</t>
  </si>
  <si>
    <t>Rozprostření zemin tl vrstvy do 0,1 m schopných zúrodnění v rovině a sklonu do 1:5</t>
  </si>
  <si>
    <t>Rozprostření zemin schopných zúrodnění v rovině a ve sklonu do 1:5, tloušťka vrstvy do 0,10 m</t>
  </si>
  <si>
    <t>https://podminky.urs.cz/item/CS_URS_2023_01/181006111</t>
  </si>
  <si>
    <t>234+16"zeleň</t>
  </si>
  <si>
    <t>181912111</t>
  </si>
  <si>
    <t>Úprava pláně v hornině třídy těžitelnosti I skupiny 3 bez zhutnění ručně</t>
  </si>
  <si>
    <t>Úprava pláně vyrovnáním výškových rozdílů ručně v hornině třídy těžitelnosti I skupiny 3 bez zhutnění</t>
  </si>
  <si>
    <t>https://podminky.urs.cz/item/CS_URS_2023_01/181912111</t>
  </si>
  <si>
    <t>234*1,1+16*1,1"pláň zeleň;</t>
  </si>
  <si>
    <t>181951112</t>
  </si>
  <si>
    <t>Úprava pláně v hornině třídy těžitelnosti I skupiny 1 až 3 se zhutněním strojně</t>
  </si>
  <si>
    <t>Úprava pláně vyrovnáním výškových rozdílů strojně v hornině třídy těžitelnosti I, skupiny 1 až 3 se zhutněním</t>
  </si>
  <si>
    <t>https://podminky.urs.cz/item/CS_URS_2023_01/181951112</t>
  </si>
  <si>
    <t>974,17*1,1+7*1,5*1,1" pláň chodníky;</t>
  </si>
  <si>
    <t>62,19*1,1+6*1,5*1,1"pláň sjezdy;</t>
  </si>
  <si>
    <t>168,98*1,1" pláň asfalty;</t>
  </si>
  <si>
    <t>181411131</t>
  </si>
  <si>
    <t>Založení parkového trávníku výsevem pl do 1000 m2 v rovině a ve svahu do 1:5</t>
  </si>
  <si>
    <t>Založení trávníku na půdě předem připravené plochy do 1000 m2 výsevem včetně utažení parkového v rovině nebo na svahu do 1:5</t>
  </si>
  <si>
    <t>https://podminky.urs.cz/item/CS_URS_2023_01/181411131</t>
  </si>
  <si>
    <t>M</t>
  </si>
  <si>
    <t>00572420</t>
  </si>
  <si>
    <t>osivo směs travní parková okrasná</t>
  </si>
  <si>
    <t>kg</t>
  </si>
  <si>
    <t>234*0,05+16*0,05</t>
  </si>
  <si>
    <t>003</t>
  </si>
  <si>
    <t>Svislé konstrukce</t>
  </si>
  <si>
    <t>339921133</t>
  </si>
  <si>
    <t>Osazování betonových palisád do betonového základu v řadě výšky prvku přes 1 do 1,5 m</t>
  </si>
  <si>
    <t>Osazování palisád betonových v řadě se zabetonováním výšky palisády přes 1000 do 1500 mm</t>
  </si>
  <si>
    <t>https://podminky.urs.cz/item/CS_URS_2023_01/339921133</t>
  </si>
  <si>
    <t>59228428</t>
  </si>
  <si>
    <t>palisáda tyčová půlkulatá armované 17,5X20X200 cm</t>
  </si>
  <si>
    <t>005</t>
  </si>
  <si>
    <t>Komunikace</t>
  </si>
  <si>
    <t>564851111</t>
  </si>
  <si>
    <t>Podklad ze štěrkodrtě ŠD plochy přes 100 m2 tl 150 mm</t>
  </si>
  <si>
    <t>Podklad ze štěrkodrti ŠD s rozprostřením a zhutněním plochy přes 100 m2, po zhutnění tl. 150 mm</t>
  </si>
  <si>
    <t>https://podminky.urs.cz/item/CS_URS_2023_01/564851111</t>
  </si>
  <si>
    <t>885,61*1,1+7*1,5*1,1"chodníky ŠD 0/63 (150mm);</t>
  </si>
  <si>
    <t>564831111</t>
  </si>
  <si>
    <t>Podklad ze štěrkodrtě ŠD plochy přes 100 m2 tl 100 mm</t>
  </si>
  <si>
    <t>Podklad ze štěrkodrti ŠD s rozprostřením a zhutněním plochy přes 100 m2, po zhutnění tl. 100 mm</t>
  </si>
  <si>
    <t>https://podminky.urs.cz/item/CS_URS_2023_01/564831111</t>
  </si>
  <si>
    <t>805,1*1,1+7*1,5*1,1"chodníky ŠD 0/32 (100mm);805,1*1,1</t>
  </si>
  <si>
    <t>564760111</t>
  </si>
  <si>
    <t>Podklad z kameniva hrubého drceného vel. 16-32 mm plochy přes 100 m2 tl 200 mm</t>
  </si>
  <si>
    <t>Podklad nebo kryt z kameniva hrubého drceného vel. 16-32 mm s rozprostřením a zhutněním plochy přes 100 m2, po zhutnění tl. 200 mm</t>
  </si>
  <si>
    <t>https://podminky.urs.cz/item/CS_URS_2023_01/564760111</t>
  </si>
  <si>
    <t xml:space="preserve">51,4*1,1+6*1,5*1,1"sjezdy 0/63 tl. 200mm; </t>
  </si>
  <si>
    <t>153,62*1,1" asfalty;</t>
  </si>
  <si>
    <t>564761111</t>
  </si>
  <si>
    <t>Podklad z kameniva hrubého drceného vel. 32-63 mm plochy přes 100 m2 tl 200 mm</t>
  </si>
  <si>
    <t>Podklad nebo kryt z kameniva hrubého drceného vel. 32-63 mm s rozprostřením a zhutněním plochy přes 100 m2, po zhutnění tl. 200 mm</t>
  </si>
  <si>
    <t>https://podminky.urs.cz/item/CS_URS_2023_01/564761111</t>
  </si>
  <si>
    <t>56,54*1,1+1,5*6*1,1" sjezdy 0/63 tl. 200mm</t>
  </si>
  <si>
    <t>168,98*1,1"asfalty;</t>
  </si>
  <si>
    <t>564801112</t>
  </si>
  <si>
    <t>Podklad ze štěrkodrtě ŠD plochy přes 100 m2 tl 40 mm</t>
  </si>
  <si>
    <t>Podklad ze štěrkodrti ŠD s rozprostřením a zhutněním plochy přes 100 m2, po zhutnění tl. 40 mm</t>
  </si>
  <si>
    <t>https://podminky.urs.cz/item/CS_URS_2023_01/564801112</t>
  </si>
  <si>
    <t>805,1+7*1,5"chodníky Ložní vrstva dlažby - L (40mm);</t>
  </si>
  <si>
    <t>51,4+6*1,5"dlážděné sjezdy;51,4</t>
  </si>
  <si>
    <t>577134121</t>
  </si>
  <si>
    <t>Asfaltový beton vrstva obrusná ACO 11 (ABS) tř. I tl 40 mm š přes 3 m z nemodifikovaného asfaltu</t>
  </si>
  <si>
    <t>Asfaltový beton vrstva obrusná ACO 11 (ABS) s rozprostřením a se zhutněním z nemodifikovaného asfaltu v pruhu šířky přes 3 m tř. I, po zhutnění tl. 40 mm</t>
  </si>
  <si>
    <t>https://podminky.urs.cz/item/CS_URS_2023_01/577134121</t>
  </si>
  <si>
    <t>573191111</t>
  </si>
  <si>
    <t>Postřik infiltrační kationaktivní emulzí v množství 1 kg/m2</t>
  </si>
  <si>
    <t>Postřik infiltrační kationaktivní emulzí v množství 1,00 kg/m2</t>
  </si>
  <si>
    <t>https://podminky.urs.cz/item/CS_URS_2023_01/573191111</t>
  </si>
  <si>
    <t>565145111</t>
  </si>
  <si>
    <t>Asfaltový beton vrstva podkladní ACP 16 (obalované kamenivo OKS) tl 60 mm š do 3 m</t>
  </si>
  <si>
    <t>Asfaltový beton vrstva podkladní ACP 16 (obalované kamenivo střednězrnné - OKS) s rozprostřením a zhutněním v pruhu šířky přes 1,5 do 3 m, po zhutnění tl. 60 mm</t>
  </si>
  <si>
    <t>https://podminky.urs.cz/item/CS_URS_2023_01/565145111</t>
  </si>
  <si>
    <t>573211108</t>
  </si>
  <si>
    <t>Postřik živičný spojovací z asfaltu v množství 0,40 kg/m2</t>
  </si>
  <si>
    <t>Postřik spojovací PS bez posypu kamenivem z asfaltu silničního, v množství 0,40 kg/m2</t>
  </si>
  <si>
    <t>https://podminky.urs.cz/item/CS_URS_2023_01/573211108</t>
  </si>
  <si>
    <t>596211113</t>
  </si>
  <si>
    <t>Kladení zámkové dlažby komunikací pro pěší ručně tl 60 mm skupiny A pl přes 300 m2</t>
  </si>
  <si>
    <t>34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</si>
  <si>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</si>
  <si>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https://podminky.urs.cz/item/CS_URS_2023_01/596211113</t>
  </si>
  <si>
    <t>80+55+222+21+13,5+184+185+20-16,2+10,5+7*1,5"chodniky šedá 6cm s faz;</t>
  </si>
  <si>
    <t>2,5+2,5+2,5+1+2,7+2,5+2,5 "chodniky šedá 6cm bez faz;</t>
  </si>
  <si>
    <t>3+3,2+3,5+2,7+3,2+2,5+2,5+1 "chodniky barev slep 6cm;</t>
  </si>
  <si>
    <t>3"chodniky umělá vod linie 6cm;</t>
  </si>
  <si>
    <t>59245006</t>
  </si>
  <si>
    <t>dlažba tvar obdélník betonová pro nevidomé 200x100x60mm barevná</t>
  </si>
  <si>
    <t>59245018</t>
  </si>
  <si>
    <t>dlažba tvar obdélník betonová 200x100x60mm přírodní</t>
  </si>
  <si>
    <t>(80+55+222+21+13,5+184+185+20-16,2+7*1,5)*1,03"chodniky šedá 6cm s faz;</t>
  </si>
  <si>
    <t>59212315.R</t>
  </si>
  <si>
    <t>dlaždice betonová s umělou vodící linií 200x200x60mm</t>
  </si>
  <si>
    <t>59245602.A</t>
  </si>
  <si>
    <t>plošná dlažba betonová 300x300x60mm přírodní, hladká bez fazety</t>
  </si>
  <si>
    <t>596211211</t>
  </si>
  <si>
    <t>Kladení zámkové dlažby komunikací pro pěší ručně tl 80 mm skupiny A pl přes 50 do 100 m2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</si>
  <si>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50 do 100 m2</t>
  </si>
  <si>
    <t>https://podminky.urs.cz/item/CS_URS_2023_01/596211211</t>
  </si>
  <si>
    <t>7+7+5+7+3"sjezdy dlažba šedá 8cm s faz;</t>
  </si>
  <si>
    <t>3+3+2+3+3"sjezdy dlažba šedá 8cm bez faz;</t>
  </si>
  <si>
    <t>3,1+3,1+3,1+2+3 "sjezdy dlažba barev 8cm slep;</t>
  </si>
  <si>
    <t>3,1"umělá vodící linice 8cm;</t>
  </si>
  <si>
    <t>59245602.B</t>
  </si>
  <si>
    <t>plošná dlažba betonová 300x300x80mm přírodní, hladká bez fazety</t>
  </si>
  <si>
    <t>59245226</t>
  </si>
  <si>
    <t>dlažba tvar obdélník betonová pro nevidomé 200x100x80mm barevná</t>
  </si>
  <si>
    <t>(3,1+3,1+3,1+2+3 )*1,03"sjezdy dlažba barev 8cm slep;</t>
  </si>
  <si>
    <t>59212315</t>
  </si>
  <si>
    <t>dlaždice betonová pro nástupiště s varovným pásem sloučeným s vodící linií 495x400x60mm</t>
  </si>
  <si>
    <t>3,1/(0,2*0,2)+3"umělá vodící linice 8cm;</t>
  </si>
  <si>
    <t>59245020</t>
  </si>
  <si>
    <t>dlažba tvar obdélník betonová 200x100x80mm přírodní</t>
  </si>
  <si>
    <t>7+7+5+7+3" sjezdy dlažba šedá 8cm s faz;</t>
  </si>
  <si>
    <t>916231213</t>
  </si>
  <si>
    <t>Osazení chodníkového obrubníku betonového stojatého s boční opěrou do lože z betonu prostého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</si>
  <si>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</si>
  <si>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</si>
  <si>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80+150+88+108+17+14"Chodníkový obrubník;</t>
  </si>
  <si>
    <t>59217017</t>
  </si>
  <si>
    <t>obrubník betonový chodníkový 1000x100x250mm</t>
  </si>
  <si>
    <t>(80+150+88+108+17+14)*1,02" Chodníkový obrubník;</t>
  </si>
  <si>
    <t>916111122</t>
  </si>
  <si>
    <t>Osazení obruby z drobných kostek bez boční opěry do lože z betonu prostého</t>
  </si>
  <si>
    <t>Osazení silniční obruby z dlažebních kostek v jedné řadě s ložem tl. přes 50 do 100 mm, s vyplněním a zatřením spár cementovou maltou z drobných kostek bez boční opěry, do lože z betonu prostého</t>
  </si>
  <si>
    <t>https://podminky.urs.cz/item/CS_URS_2023_01/916111122</t>
  </si>
  <si>
    <t>458+24"první řádek dvojřádku;</t>
  </si>
  <si>
    <t>916111123</t>
  </si>
  <si>
    <t>Osazení obruby z drobných kostek s boční opěrou do lože z betonu prostého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</si>
  <si>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</si>
  <si>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https://podminky.urs.cz/item/CS_URS_2023_01/916111123</t>
  </si>
  <si>
    <t>458+24"druhý řádek dvojřádku;</t>
  </si>
  <si>
    <t>58381007</t>
  </si>
  <si>
    <t>kostka štípaná dlažební žula drobná 8/10</t>
  </si>
  <si>
    <t>114,5*1,03+24*0,25*1,03"dvojřádek;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</si>
  <si>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</si>
  <si>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</si>
  <si>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</si>
  <si>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</si>
  <si>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42+67+116+8+4+92+97+12+15 "15/30;</t>
  </si>
  <si>
    <t>3,2+3,2+6+4+3,5+4+6+3,5+4+6+2+6 "15/15</t>
  </si>
  <si>
    <t>1+2+2+1+1+2+1+2+1+1+1+2+2+2+1+3" 15/15-30LP;</t>
  </si>
  <si>
    <t>59217034</t>
  </si>
  <si>
    <t>obrubník betonový silniční 1000x150x300mm</t>
  </si>
  <si>
    <t>(42+67+116+8+4+92+97+12+15 )*1,02"15/30;</t>
  </si>
  <si>
    <t>59217029</t>
  </si>
  <si>
    <t>obrubník betonový silniční nájezdový 1000x150x150mm</t>
  </si>
  <si>
    <t>(3,2+3,2+6+4+3,5+4+6+3,5+4+6+2+6 )*1,02"15/15;</t>
  </si>
  <si>
    <t>59217030</t>
  </si>
  <si>
    <t>obrubník betonový silniční přechodový 1000x150x150-250mm</t>
  </si>
  <si>
    <t>(1+2+2+1+1+2+1+2+1+1+1+2+2+2+1+3 )*1,02"15/15-30LP;</t>
  </si>
  <si>
    <t>916991121</t>
  </si>
  <si>
    <t>Lože pod obrubníky, krajníky nebo obruby z dlažebních kostek z betonu prostého</t>
  </si>
  <si>
    <t>Lože pod obrubníky, krajníky nebo obruby z dlažebních kostek z betonu prostého</t>
  </si>
  <si>
    <t>https://podminky.urs.cz/item/CS_URS_2023_01/916991121</t>
  </si>
  <si>
    <t>11*0,65"palisády;</t>
  </si>
  <si>
    <t>529,4*0,055"silniční obrubník;</t>
  </si>
  <si>
    <t>457*0,05" chodníkový obrubník;</t>
  </si>
  <si>
    <t>(458+24)*0,035"dvojřádek;</t>
  </si>
  <si>
    <t>919112213</t>
  </si>
  <si>
    <t>Řezání spár pro vytvoření komůrky š 10 mm hl 25 mm pro těsnící zálivku v živičném krytu</t>
  </si>
  <si>
    <t>74</t>
  </si>
  <si>
    <t>Řezání dilatačních spár v živičném krytu vytvoření komůrky pro těsnící zálivku šířky 10 mm, hloubky 25 mm</t>
  </si>
  <si>
    <t>https://podminky.urs.cz/item/CS_URS_2023_01/919112213</t>
  </si>
  <si>
    <t>445+24"napojení na stáv kce;</t>
  </si>
  <si>
    <t>919121213</t>
  </si>
  <si>
    <t>Těsnění spár zálivkou za studena pro komůrky š 10 mm hl 25 mm bez těsnicího profilu</t>
  </si>
  <si>
    <t>76</t>
  </si>
  <si>
    <t>Utěsnění dilatačních spár zálivkou za studena v cementobetonovém nebo živičném krytu včetně adhezního nátěru bez těsnicího profilu pod zálivkou, pro komůrky šířky 10 mm, hloubky 25 mm</t>
  </si>
  <si>
    <t>https://podminky.urs.cz/item/CS_URS_2023_01/919121213</t>
  </si>
  <si>
    <t>445+24</t>
  </si>
  <si>
    <t>936172121</t>
  </si>
  <si>
    <t>Osazení kovových doplňků mostního vybavení - kotevních stoliček zábradlí nebo svodidel do 20 kg</t>
  </si>
  <si>
    <t>78</t>
  </si>
  <si>
    <t>Osazení kovových doplňků mostního vybavení jednotlivě kotevní stoličky zábradlí nebo svodidel do 20 kg</t>
  </si>
  <si>
    <t>https://podminky.urs.cz/item/CS_URS_2023_01/936172121</t>
  </si>
  <si>
    <t>550100R1</t>
  </si>
  <si>
    <t>kotevní patky pro zábradlí</t>
  </si>
  <si>
    <t>80</t>
  </si>
  <si>
    <t>911121211</t>
  </si>
  <si>
    <t>Výroba ocelového zábradli při opravách mostů</t>
  </si>
  <si>
    <t>82</t>
  </si>
  <si>
    <t>Oprava ocelového zábradlí svařovaného nebo šroubovaného výroba</t>
  </si>
  <si>
    <t>https://podminky.urs.cz/item/CS_URS_2023_01/911121211</t>
  </si>
  <si>
    <t>911121311</t>
  </si>
  <si>
    <t>Montáž ocelového zábradli při opravách mostů</t>
  </si>
  <si>
    <t>84</t>
  </si>
  <si>
    <t>Oprava ocelového zábradlí svařovaného nebo šroubovaného montáž</t>
  </si>
  <si>
    <t>https://podminky.urs.cz/item/CS_URS_2023_01/911121311</t>
  </si>
  <si>
    <t>5507671R</t>
  </si>
  <si>
    <t>Dodávka ocel. profilů pro výrobu zábradlí</t>
  </si>
  <si>
    <t>86</t>
  </si>
  <si>
    <t>099</t>
  </si>
  <si>
    <t>Přesun hmot HSV</t>
  </si>
  <si>
    <t>998223011</t>
  </si>
  <si>
    <t>Přesun hmot pro pozemní komunikace s krytem dlážděným</t>
  </si>
  <si>
    <t>88</t>
  </si>
  <si>
    <t>Přesun hmot pro pozemní komunikace s krytem dlážděným dopravní vzdálenost do 200 m jakékoliv délky objektu</t>
  </si>
  <si>
    <t>https://podminky.urs.cz/item/CS_URS_2023_01/998223011</t>
  </si>
  <si>
    <t>101.2 - SO 101.2 – Chodníky - Nezpůsobilé výdaje</t>
  </si>
  <si>
    <t>12*0,05</t>
  </si>
  <si>
    <t xml:space="preserve">12*1,1 </t>
  </si>
  <si>
    <t>577134211</t>
  </si>
  <si>
    <t>Asfaltový beton vrstva obrusná ACO 11 (ABS) tř. II tl 40 mm š do 3 m z nemodifikovaného asfaltu</t>
  </si>
  <si>
    <t>Asfaltový beton vrstva obrusná ACO 11 (ABS) s rozprostřením a se zhutněním z nemodifikovaného asfaltu v pruhu šířky do 3 m tř. II, po zhutnění tl. 40 mm</t>
  </si>
  <si>
    <t>https://podminky.urs.cz/item/CS_URS_2023_01/577134211</t>
  </si>
  <si>
    <t>12*1,02</t>
  </si>
  <si>
    <t>10*1,02</t>
  </si>
  <si>
    <t>10*0,05</t>
  </si>
  <si>
    <t>998225111</t>
  </si>
  <si>
    <t>Přesun hmot pro pozemní komunikace s krytem z kamene, monolitickým betonovým nebo živičným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</si>
  <si>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</si>
  <si>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</si>
  <si>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102.1 - SO 102 – Odvodnění - Přímé výdaje na doprovodnou část projektu</t>
  </si>
  <si>
    <t>004 - Vodorovné konstrukce</t>
  </si>
  <si>
    <t>008 - Trubní vedení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</si>
  <si>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</si>
  <si>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</si>
  <si>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</si>
  <si>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</si>
  <si>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https://podminky.urs.cz/item/CS_URS_2023_01/115101201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</si>
  <si>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</si>
  <si>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</si>
  <si>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</si>
  <si>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</si>
  <si>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https://podminky.urs.cz/item/CS_URS_2023_01/115101301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</si>
  <si>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</si>
  <si>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</si>
  <si>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</si>
  <si>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https://podminky.urs.cz/item/CS_URS_2023_01/119001421</t>
  </si>
  <si>
    <t>132254205</t>
  </si>
  <si>
    <t>Hloubení zapažených rýh š do 2000 mm v hornině třídy těžitelnosti I skupiny 3 objem do 1000 m3</t>
  </si>
  <si>
    <t>Hloubení zapažených rýh šířky přes 800 do 2 000 mm strojně s urovnáním dna do předepsaného profilu a spádu v hornině třídy těžitelnosti I skupiny 3 přes 500 do 1 000 m3</t>
  </si>
  <si>
    <t>https://podminky.urs.cz/item/CS_URS_2023_01/132254205</t>
  </si>
  <si>
    <t>139001101</t>
  </si>
  <si>
    <t>Příplatek za ztížení vykopávky v blízkosti podzemního vedení</t>
  </si>
  <si>
    <t>Příplatek k cenám hloubených vykopávek za ztížení vykopávky v blízkosti podzemního vedení nebo výbušnin pro jakoukoliv třídu horniny</t>
  </si>
  <si>
    <t>https://podminky.urs.cz/item/CS_URS_2023_01/139001101</t>
  </si>
  <si>
    <t>151101101</t>
  </si>
  <si>
    <t>Zřízení příložného pažení a rozepření stěn rýh hl do 2 m</t>
  </si>
  <si>
    <t>Zřízení pažení a rozepření stěn rýh pro podzemní vedení příložné pro jakoukoliv mezerovitost, hloubky do 2 m</t>
  </si>
  <si>
    <t>https://podminky.urs.cz/item/CS_URS_2023_01/151101101</t>
  </si>
  <si>
    <t>151101102</t>
  </si>
  <si>
    <t>Zřízení příložného pažení a rozepření stěn rýh hl přes 2 do 4 m</t>
  </si>
  <si>
    <t>Zřízení pažení a rozepření stěn rýh pro podzemní vedení příložné pro jakoukoliv mezerovitost, hloubky přes 2 do 4 m</t>
  </si>
  <si>
    <t>https://podminky.urs.cz/item/CS_URS_2023_01/151101102</t>
  </si>
  <si>
    <t>151101111</t>
  </si>
  <si>
    <t>Odstranění příložného pažení a rozepření stěn rýh hl do 2 m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</si>
  <si>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</si>
  <si>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</si>
  <si>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151101112</t>
  </si>
  <si>
    <t>Odstranění příložného pažení a rozepření stěn rýh hl přes 2 do 4 m</t>
  </si>
  <si>
    <t>Odstranění pažení a rozepření stěn rýh pro podzemní vedení s uložením materiálu na vzdálenost do 3 m od kraje výkopu příložné, hloubky přes 2 do 4 m</t>
  </si>
  <si>
    <t>https://podminky.urs.cz/item/CS_URS_2023_01/151101112</t>
  </si>
  <si>
    <t>23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</si>
  <si>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</si>
  <si>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</si>
  <si>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</si>
  <si>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</si>
  <si>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25</t>
  </si>
  <si>
    <t>58344197</t>
  </si>
  <si>
    <t>štěrkodrť frakce 0/63</t>
  </si>
  <si>
    <t>27</t>
  </si>
  <si>
    <t>175151101</t>
  </si>
  <si>
    <t>Obsypání potrubí strojně sypaninou bez prohození, uloženou do 3 m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</si>
  <si>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</si>
  <si>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</si>
  <si>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58337303</t>
  </si>
  <si>
    <t>štěrkopísek frakce 0/8</t>
  </si>
  <si>
    <t>29</t>
  </si>
  <si>
    <t>181912112</t>
  </si>
  <si>
    <t>Úprava pláně v hornině třídy těžitelnosti I skupiny 3 se zhutněním ručně</t>
  </si>
  <si>
    <t>Úprava pláně vyrovnáním výškových rozdílů ručně v hornině třídy těžitelnosti I skupiny 3 se zhutněním</t>
  </si>
  <si>
    <t>https://podminky.urs.cz/item/CS_URS_2023_01/181912112</t>
  </si>
  <si>
    <t>004</t>
  </si>
  <si>
    <t>Vodorovné konstrukce</t>
  </si>
  <si>
    <t>451541111</t>
  </si>
  <si>
    <t>Lože pod potrubí otevřený výkop ze štěrkodrtě</t>
  </si>
  <si>
    <t>Lože pod potrubí, stoky a drobné objekty v otevřeném výkopu ze štěrkodrtě 0-63 mm</t>
  </si>
  <si>
    <t>https://podminky.urs.cz/item/CS_URS_2023_01/451541111</t>
  </si>
  <si>
    <t>451315117</t>
  </si>
  <si>
    <t>Podkladní nebo výplňová vrstva z betonu C 25/30 tl do 100 mm</t>
  </si>
  <si>
    <t>Podkladní a výplňové vrstvy z betonu prostého tloušťky do 100 mm, z betonu C 25/30</t>
  </si>
  <si>
    <t>https://podminky.urs.cz/item/CS_URS_2023_01/451315117</t>
  </si>
  <si>
    <t>451577121</t>
  </si>
  <si>
    <t>Podkladní a výplňová vrstva z kameniva drceného tl do 200 mm</t>
  </si>
  <si>
    <t>Podkladní a výplňová vrstva z kameniva tloušťky do 200 mm z kameniva drceného</t>
  </si>
  <si>
    <t>https://podminky.urs.cz/item/CS_URS_2023_01/451577121</t>
  </si>
  <si>
    <t>465511512</t>
  </si>
  <si>
    <t>Dlažba z lomového kamene do malty s vyplněním spár maltou a vyspárováním pl do 20 m2 tl 250 mm</t>
  </si>
  <si>
    <t>Dlažba z lomového kamene upraveného vodorovná nebo plocha ve sklonu do 1:2 s dodáním hmot do cementové malty, s vyplněním spár a s vyspárováním cementovou maltou v ploše do 20 m2, tl. 250 mm</t>
  </si>
  <si>
    <t>https://podminky.urs.cz/item/CS_URS_2023_01/465511512</t>
  </si>
  <si>
    <t>008</t>
  </si>
  <si>
    <t>Trubní vedení</t>
  </si>
  <si>
    <t>871310310</t>
  </si>
  <si>
    <t>Montáž kanalizačního potrubí hladkého plnostěnného SN 10 z polypropylenu DN 150</t>
  </si>
  <si>
    <t>Montáž kanalizačního potrubí z plastů z polypropylenu PP hladkého plnostěnného SN 10 DN 150</t>
  </si>
  <si>
    <t>https://podminky.urs.cz/item/CS_URS_2023_01/871310310</t>
  </si>
  <si>
    <t>28617003</t>
  </si>
  <si>
    <t>trubka kanalizační PP plnostěnná třívrstvá DN 150x1000mm SN10</t>
  </si>
  <si>
    <t>871350310</t>
  </si>
  <si>
    <t>Montáž kanalizačního potrubí hladkého plnostěnného SN 10 z polypropylenu DN 200</t>
  </si>
  <si>
    <t>Montáž kanalizačního potrubí z plastů z polypropylenu PP hladkého plnostěnného SN 10 DN 200</t>
  </si>
  <si>
    <t>https://podminky.urs.cz/item/CS_URS_2023_01/871350310</t>
  </si>
  <si>
    <t>28617020</t>
  </si>
  <si>
    <t>trubka kanalizační PP plnostěnná třívrstvá DN 200x6000mm SN10</t>
  </si>
  <si>
    <t>877350320</t>
  </si>
  <si>
    <t>Montáž odboček na kanalizačním potrubí z PP trub hladkých plnostěnných DN 200</t>
  </si>
  <si>
    <t>Montáž tvarovek na kanalizačním plastovém potrubí z polypropylenu PP hladkého plnostěnného odboček DN 200</t>
  </si>
  <si>
    <t>https://podminky.urs.cz/item/CS_URS_2023_01/877350320</t>
  </si>
  <si>
    <t>28617207</t>
  </si>
  <si>
    <t>odbočka kanalizační PP SN16 45° DN 200/150</t>
  </si>
  <si>
    <t>877310310</t>
  </si>
  <si>
    <t>Montáž kolen na kanalizačním potrubí z PP trub hladkých plnostěnných DN 150</t>
  </si>
  <si>
    <t>Montáž tvarovek na kanalizačním plastovém potrubí z polypropylenu PP hladkého plnostěnného kolen DN 150</t>
  </si>
  <si>
    <t>https://podminky.urs.cz/item/CS_URS_2023_01/877310310</t>
  </si>
  <si>
    <t>28617182</t>
  </si>
  <si>
    <t>koleno kanalizační PP SN16 45° DN 150</t>
  </si>
  <si>
    <t>894812612</t>
  </si>
  <si>
    <t>Vyříznutí a utěsnění otvoru ve stěně šachty DN 160</t>
  </si>
  <si>
    <t>Revizní a čistící šachta z polypropylenu PP vyříznutí a utěsnění otvoru ve stěně šachty DN 150</t>
  </si>
  <si>
    <t>https://podminky.urs.cz/item/CS_URS_2023_01/894812612</t>
  </si>
  <si>
    <t>894812315</t>
  </si>
  <si>
    <t>Revizní a čistící šachta z PP typ DN 600/200 šachtové dno průtočné</t>
  </si>
  <si>
    <t>Revizní a čistící šachta z polypropylenu PP pro hladké trouby DN 600 šachtové dno (DN šachty / DN trubního vedení) DN 600/200 průtočné</t>
  </si>
  <si>
    <t>https://podminky.urs.cz/item/CS_URS_2023_01/894812315</t>
  </si>
  <si>
    <t>894812333</t>
  </si>
  <si>
    <t>Revizní a čistící šachta z PP DN 600 šachtová roura korugovaná světlé hloubky 3000 mm</t>
  </si>
  <si>
    <t>Revizní a čistící šachta z polypropylenu PP pro hladké trouby DN 600 roura šachtová korugovaná, světlé hloubky 3 000 mm</t>
  </si>
  <si>
    <t>https://podminky.urs.cz/item/CS_URS_2023_01/894812333</t>
  </si>
  <si>
    <t>894812357</t>
  </si>
  <si>
    <t>Revizní a čistící šachta z PP DN 600 poklop litinový pro třídu zatížení B125 s teleskopickým adaptérem</t>
  </si>
  <si>
    <t>Revizní a čistící šachta z polypropylenu PP pro hladké trouby DN 600 poklop (mříž) litinový pro třídu zatížení B125 s teleskopickým adaptérem</t>
  </si>
  <si>
    <t>https://podminky.urs.cz/item/CS_URS_2023_01/894812357</t>
  </si>
  <si>
    <t>894812339</t>
  </si>
  <si>
    <t>Příplatek k rourám revizní a čistící šachty z PP DN 600 za uříznutí šachtové roury</t>
  </si>
  <si>
    <t>Revizní a čistící šachta z polypropylenu PP pro hladké trouby DN 600 Příplatek k cenám 2331 - 2334 za uříznutí šachtové roury</t>
  </si>
  <si>
    <t>https://podminky.urs.cz/item/CS_URS_2023_01/894812339</t>
  </si>
  <si>
    <t>899722114</t>
  </si>
  <si>
    <t>Krytí potrubí z plastů výstražnou fólií z PVC 40 cm</t>
  </si>
  <si>
    <t>Krytí potrubí z plastů výstražnou fólií z PVC šířky 40 cm</t>
  </si>
  <si>
    <t>https://podminky.urs.cz/item/CS_URS_2023_01/899722114</t>
  </si>
  <si>
    <t>892351111</t>
  </si>
  <si>
    <t>Tlaková zkouška vodou potrubí DN 150 nebo 200</t>
  </si>
  <si>
    <t>Tlakové zkoušky vodou na potrubí DN 150 nebo 200</t>
  </si>
  <si>
    <t>https://podminky.urs.cz/item/CS_URS_2023_01/892351111</t>
  </si>
  <si>
    <t>31</t>
  </si>
  <si>
    <t>895941111</t>
  </si>
  <si>
    <t>Zřízení vpusti kanalizační uliční z betonových dílců typ UV-50 normální</t>
  </si>
  <si>
    <t>59223852</t>
  </si>
  <si>
    <t>dno pro uliční vpusť s kalovou prohlubní betonové 450x300x50mm</t>
  </si>
  <si>
    <t>33</t>
  </si>
  <si>
    <t>59223826</t>
  </si>
  <si>
    <t>vpusť uliční skruž betonová 590x500x50mm</t>
  </si>
  <si>
    <t>59223825</t>
  </si>
  <si>
    <t>vpusť uliční skruž betonová 290x500x50mm</t>
  </si>
  <si>
    <t>35</t>
  </si>
  <si>
    <t>59223821</t>
  </si>
  <si>
    <t>vpusť uliční prstenec betonový 180x660x100mm</t>
  </si>
  <si>
    <t>899211114</t>
  </si>
  <si>
    <t>Osazení mříží s rámem hmotnosti přes 150 kg</t>
  </si>
  <si>
    <t>Osazení litinových mříží s rámem na šachtách tunelové stoky hmotnosti jednotlivě přes 150 kg</t>
  </si>
  <si>
    <t>https://podminky.urs.cz/item/CS_URS_2023_01/899211114</t>
  </si>
  <si>
    <t>55248321</t>
  </si>
  <si>
    <t>mříž vtoková obrubníková zkosená B125</t>
  </si>
  <si>
    <t>59223875</t>
  </si>
  <si>
    <t>koš nízký pro uliční vpusti žárově Pz plech pro rám 500/500mm</t>
  </si>
  <si>
    <t>90</t>
  </si>
  <si>
    <t>935113212</t>
  </si>
  <si>
    <t>Osazení odvodňovacího betonového žlabu s krycím roštem šířky přes 200 mm</t>
  </si>
  <si>
    <t>92</t>
  </si>
  <si>
    <t>Osazení odvodňovacího žlabu s krycím roštem betonového šířky přes 200 mm</t>
  </si>
  <si>
    <t>https://podminky.urs.cz/item/CS_URS_2023_01/935113212</t>
  </si>
  <si>
    <t>935114121</t>
  </si>
  <si>
    <t>Štěrbinový odvodňovací betonový žlab 450x500 mm bez vnitřního spádu se základem</t>
  </si>
  <si>
    <t>94</t>
  </si>
  <si>
    <t>Štěrbinový odvodňovací betonový žlab se základem z betonu prostého a s obetonováním rozměru 450x500 mm bez obrubníku bez vnitřního spádu</t>
  </si>
  <si>
    <t>https://podminky.urs.cz/item/CS_URS_2023_01/935114121</t>
  </si>
  <si>
    <t>59200222R01</t>
  </si>
  <si>
    <t>Betonový odvodňovací žlab s mříží litinovou 40t 260x210x1000mm</t>
  </si>
  <si>
    <t>96</t>
  </si>
  <si>
    <t>98</t>
  </si>
  <si>
    <t>998276101</t>
  </si>
  <si>
    <t>Přesun hmot pro trubní vedení z trub z plastických hmot otevřený výkop</t>
  </si>
  <si>
    <t>100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</si>
  <si>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</si>
  <si>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</si>
  <si>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4,922</t>
  </si>
  <si>
    <t>102</t>
  </si>
  <si>
    <t>637,449-4,922</t>
  </si>
  <si>
    <t>102.2 - SO 102 – Odvodnění - Nezpůsobilé výdaje</t>
  </si>
  <si>
    <t>111 - SO 111 - Dopravní značení - Přímé výdaje na doprovodnou část projektu</t>
  </si>
  <si>
    <t>HSV - Práce a dodávky HSV</t>
  </si>
  <si>
    <t xml:space="preserve">    9 - Ostatní konstrukce a práce, bourání</t>
  </si>
  <si>
    <t xml:space="preserve">    998 - Přesun hmot</t>
  </si>
  <si>
    <t>915121112</t>
  </si>
  <si>
    <t>Vodorovné dopravní značení vodící čáry souvislé š 250 mm retroreflexní bílá barva</t>
  </si>
  <si>
    <t>Vodorovné dopravní značení stříkané barvou vodící čára bílá šířky 250 mm souvislá retroreflexní</t>
  </si>
  <si>
    <t>https://podminky.urs.cz/item/CS_URS_2023_01/915121112</t>
  </si>
  <si>
    <t>104</t>
  </si>
  <si>
    <t>915611111</t>
  </si>
  <si>
    <t>Předznačení vodorovného liniového značení</t>
  </si>
  <si>
    <t>Předznačení pro vodorovné značení stříkané barvou nebo prováděné z nátěrových hmot liniové dělicí čáry, vodicí proužky</t>
  </si>
  <si>
    <t>https://podminky.urs.cz/item/CS_URS_2023_01/915611111</t>
  </si>
  <si>
    <t>940+70+400</t>
  </si>
  <si>
    <t>106</t>
  </si>
  <si>
    <t>915111112</t>
  </si>
  <si>
    <t>Vodorovné dopravní značení dělící čáry souvislé š 125 mm retroreflexní bílá barva</t>
  </si>
  <si>
    <t>Vodorovné dopravní značení stříkané barvou dělící čára šířky 125 mm souvislá bílá retroreflexní</t>
  </si>
  <si>
    <t>https://podminky.urs.cz/item/CS_URS_2023_01/915111112</t>
  </si>
  <si>
    <t>107</t>
  </si>
  <si>
    <t>915111122</t>
  </si>
  <si>
    <t>Vodorovné dopravní značení dělící čáry přerušované š 125 mm retroreflexní bílá barva</t>
  </si>
  <si>
    <t>Vodorovné dopravní značení stříkané barvou dělící čára šířky 125 mm přerušovaná bílá retroreflexní</t>
  </si>
  <si>
    <t>https://podminky.urs.cz/item/CS_URS_2023_01/915111122</t>
  </si>
  <si>
    <t>108</t>
  </si>
  <si>
    <t>915223121</t>
  </si>
  <si>
    <t>Vodicí linie z plastu pro orientaci nevidomých na přechodu šířky 170 mm</t>
  </si>
  <si>
    <t>Orientační prvky pro nevidomé z plastu na pozemních komunikacích a komunikacích pro pěší vodicí linie na přechodu šířky 170 mm</t>
  </si>
  <si>
    <t>https://podminky.urs.cz/item/CS_URS_2023_01/915223121</t>
  </si>
  <si>
    <t>4,6+6+6,3</t>
  </si>
  <si>
    <t>110</t>
  </si>
  <si>
    <t>966007111</t>
  </si>
  <si>
    <t>Odstranění vodorovného značení frézováním barvy z čáry š do 125 mm</t>
  </si>
  <si>
    <t>Odstranění vodorovného dopravního značení frézováním značeného barvou čáry šířky do 125 mm</t>
  </si>
  <si>
    <t>https://podminky.urs.cz/item/CS_URS_2023_01/966007111</t>
  </si>
  <si>
    <t>70+400</t>
  </si>
  <si>
    <t>966007112</t>
  </si>
  <si>
    <t>Odstranění vodorovného značení frézováním barvy z čáry š do 250 mm</t>
  </si>
  <si>
    <t>Odstranění vodorovného dopravního značení frézováním značeného barvou čáry šířky do 250 mm</t>
  </si>
  <si>
    <t>https://podminky.urs.cz/item/CS_URS_2023_01/966007112</t>
  </si>
  <si>
    <t>112</t>
  </si>
  <si>
    <t>914111111</t>
  </si>
  <si>
    <t>Montáž svislé dopravní značky do velikosti 1 m2 objímkami na sloupek nebo konzolu</t>
  </si>
  <si>
    <t>Montáž svislé dopravní značky základní velikosti do 1 m2 objímkami na sloupky nebo konzoly</t>
  </si>
  <si>
    <t>https://podminky.urs.cz/item/CS_URS_2023_01/914111111</t>
  </si>
  <si>
    <t>114</t>
  </si>
  <si>
    <t>914511112</t>
  </si>
  <si>
    <t>Montáž sloupku dopravních značek délky do 3,5 m s betonovým základem a patkou D 60 mm</t>
  </si>
  <si>
    <t>Montáž sloupku dopravních značek délky do 3,5 m do hliníkové patky pro sloupek D 60 mm</t>
  </si>
  <si>
    <t>https://podminky.urs.cz/item/CS_URS_2023_01/914511112</t>
  </si>
  <si>
    <t>115</t>
  </si>
  <si>
    <t>912211111</t>
  </si>
  <si>
    <t>Montáž směrového sloupku silničního plastového prosté uložení bez betonového základu</t>
  </si>
  <si>
    <t>Montáž směrového sloupku plastového s odrazkou prostým uložením bez betonového základu silničního</t>
  </si>
  <si>
    <t>https://podminky.urs.cz/item/CS_URS_2023_01/912211111</t>
  </si>
  <si>
    <t>116</t>
  </si>
  <si>
    <t>40445162</t>
  </si>
  <si>
    <t>sloupek směrový silniční plastový 1,0m</t>
  </si>
  <si>
    <t>HSV</t>
  </si>
  <si>
    <t>Práce a dodávky HSV</t>
  </si>
  <si>
    <t>Ostatní konstrukce a práce, bourání</t>
  </si>
  <si>
    <t>117</t>
  </si>
  <si>
    <t>914111111.1</t>
  </si>
  <si>
    <t>-1000574218</t>
  </si>
  <si>
    <t>https://podminky.urs.cz/item/CS_URS_2023_01/914111111.1</t>
  </si>
  <si>
    <t xml:space="preserve">1" viz VV, DZ  Z4d</t>
  </si>
  <si>
    <t>118</t>
  </si>
  <si>
    <t>40445165</t>
  </si>
  <si>
    <t>sloupek směrový silniční ocelový</t>
  </si>
  <si>
    <t>-738156046</t>
  </si>
  <si>
    <t>1 " Z4d</t>
  </si>
  <si>
    <t>119</t>
  </si>
  <si>
    <t>914511112.1</t>
  </si>
  <si>
    <t>Montáž sloupku dopravních značek délky do 3,5 m s betonovým základem a patkou</t>
  </si>
  <si>
    <t>-1041609166</t>
  </si>
  <si>
    <t>120</t>
  </si>
  <si>
    <t>40445230</t>
  </si>
  <si>
    <t>sloupek pro dopravní značku Zn D 70mm v 3,5m</t>
  </si>
  <si>
    <t>-1048150715</t>
  </si>
  <si>
    <t>121</t>
  </si>
  <si>
    <t>40445241</t>
  </si>
  <si>
    <t>patka pro sloupek Al D 70mm</t>
  </si>
  <si>
    <t>128</t>
  </si>
  <si>
    <t>1191230459</t>
  </si>
  <si>
    <t>122</t>
  </si>
  <si>
    <t>40445254</t>
  </si>
  <si>
    <t>víčko plastové na sloupek D 70mm</t>
  </si>
  <si>
    <t>-295634753</t>
  </si>
  <si>
    <t>123</t>
  </si>
  <si>
    <t>40445257</t>
  </si>
  <si>
    <t>svorka upínací na sloupek D 70mm</t>
  </si>
  <si>
    <t>1736002813</t>
  </si>
  <si>
    <t>998</t>
  </si>
  <si>
    <t>Přesun hmot</t>
  </si>
  <si>
    <t>124</t>
  </si>
  <si>
    <t>-817558487</t>
  </si>
  <si>
    <t>401 - SO 401 - Veřejné osvětlení - Přímé výdaje na hlavní část projektu</t>
  </si>
  <si>
    <t>21-M - Elektromontáže</t>
  </si>
  <si>
    <t>46-M - Zemní práce při extr.mont.pracích</t>
  </si>
  <si>
    <t>741 - Elektroinstalace - silnoproud</t>
  </si>
  <si>
    <t>749 - Elektromontáže - ostatní práce a konstrukce</t>
  </si>
  <si>
    <t>9 - Ostatní konstrukce a práce, bourání</t>
  </si>
  <si>
    <t>N - Náklady</t>
  </si>
  <si>
    <t>VRN1 - Průzkumné, geodetické a projektové práce</t>
  </si>
  <si>
    <t>VRN3 - Zařízení staveniště</t>
  </si>
  <si>
    <t>VRN4 - Inženýrská činnost</t>
  </si>
  <si>
    <t>VRN8 - Přesun stavebních kapacit</t>
  </si>
  <si>
    <t>21-M</t>
  </si>
  <si>
    <t>Elektromontáže</t>
  </si>
  <si>
    <t>210191551</t>
  </si>
  <si>
    <t>Montáž skříní pojistkových oceloplechových typ VRIS na stožár bez zapojení vodičů</t>
  </si>
  <si>
    <t>Montáž skříní bez zapojení vodičů oceloplechových, typ [VRIS] na stožár</t>
  </si>
  <si>
    <t>https://podminky.urs.cz/item/CS_URS_2023_01/210191551</t>
  </si>
  <si>
    <t>47</t>
  </si>
  <si>
    <t>R_9227_02</t>
  </si>
  <si>
    <t>Pojistková skříň - PS 100 A 4050 na sloup</t>
  </si>
  <si>
    <t>210204103</t>
  </si>
  <si>
    <t>Montáž výložníků osvětlení jednoramenných sloupových hmotnosti do 35 kg</t>
  </si>
  <si>
    <t>Montáž výložníků osvětlení jednoramenných sloupových, hmotnosti do 35 kg</t>
  </si>
  <si>
    <t>https://podminky.urs.cz/item/CS_URS_2023_01/210204103</t>
  </si>
  <si>
    <t>49</t>
  </si>
  <si>
    <t>210260012</t>
  </si>
  <si>
    <t>Montáž Al kabelů závěsných (AES) do 1 kV žíly 4x25 až 35 mm2 nahození s napnutím samonosného kabelu</t>
  </si>
  <si>
    <t>Montáž kabelů hliníkových do 1 kV závěsných nahození na podpěrné body s napnutím samonosného kabelu (AES...), počtu a průřezu žil 4x25 až 35 mm2</t>
  </si>
  <si>
    <t>https://podminky.urs.cz/item/CS_URS_2023_01/210260012</t>
  </si>
  <si>
    <t>8591462001688</t>
  </si>
  <si>
    <t>1-AES 4x25 RMV</t>
  </si>
  <si>
    <t>46-M</t>
  </si>
  <si>
    <t>Zemní práce při extr.mont.pracích</t>
  </si>
  <si>
    <t>51</t>
  </si>
  <si>
    <t>460010024</t>
  </si>
  <si>
    <t>Vytyčení trasy vedení kabelového podzemního v zastavěném prostoru</t>
  </si>
  <si>
    <t>km</t>
  </si>
  <si>
    <t>Vytyčení trasy vedení kabelového (podzemního) v zastavěném prostoru</t>
  </si>
  <si>
    <t>https://podminky.urs.cz/item/CS_URS_2023_01/460010024</t>
  </si>
  <si>
    <t>460010025</t>
  </si>
  <si>
    <t>Vytyčení trasy inženýrských sítí v zastavěném prostoru</t>
  </si>
  <si>
    <t>Vytyčení trasy inženýrských sítí v zastavěném prostoru</t>
  </si>
  <si>
    <t>https://podminky.urs.cz/item/CS_URS_2023_01/460010025</t>
  </si>
  <si>
    <t>53</t>
  </si>
  <si>
    <t>460030171</t>
  </si>
  <si>
    <t>Odstranění podkladu nebo krytu komunikace ze živice tloušťky do 5 cm</t>
  </si>
  <si>
    <t>460161172</t>
  </si>
  <si>
    <t>Hloubení kabelových rýh ručně š 35 cm hl 80 cm v hornině tř I skupiny 3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</si>
  <si>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</si>
  <si>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https://podminky.urs.cz/item/CS_URS_2023_01/460161172</t>
  </si>
  <si>
    <t>55</t>
  </si>
  <si>
    <t>460161312</t>
  </si>
  <si>
    <t>Hloubení kabelových rýh ručně š 50 cm hl 120 cm v hornině tř I skupiny 3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</si>
  <si>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 skupiny 3</t>
  </si>
  <si>
    <t>https://podminky.urs.cz/item/CS_URS_2023_01/460161312</t>
  </si>
  <si>
    <t>460341113</t>
  </si>
  <si>
    <t>Vodorovné přemístění horniny jakékoliv třídy dopravními prostředky při elektromontážích přes 500 do 1000 m</t>
  </si>
  <si>
    <t>Vodorovné přemístění (odvoz) horniny dopravními prostředky včetně složení, bez naložení a rozprostření jakékoliv třídy, na vzdálenost přes 500 do 1000 m</t>
  </si>
  <si>
    <t>https://podminky.urs.cz/item/CS_URS_2023_01/460341113</t>
  </si>
  <si>
    <t>57</t>
  </si>
  <si>
    <t>460341121</t>
  </si>
  <si>
    <t>Příplatek k vodorovnému přemístění horniny dopravními prostředky při elektromontážích za každých dalších i započatých 1000 m</t>
  </si>
  <si>
    <t>Vodorovné přemístění (odvoz) horniny dopravními prostředky včetně složení, bez naložení a rozprostření jakékoliv třídy, na vzdálenost Příplatek k ceně -1113 za každých dalších i započatých 1000 m</t>
  </si>
  <si>
    <t>https://podminky.urs.cz/item/CS_URS_2023_01/460341121</t>
  </si>
  <si>
    <t>460361121</t>
  </si>
  <si>
    <t>Poplatek za uložení zeminy na recyklační skládce (skládkovné) kód odpadu 17 05 04</t>
  </si>
  <si>
    <t>Poplatek (skládkovné) za uložení zeminy na recyklační skládce zatříděné do Katalogu odpadů pod kódem 17 05 04</t>
  </si>
  <si>
    <t>https://podminky.urs.cz/item/CS_URS_2023_01/460361121</t>
  </si>
  <si>
    <t>460431182</t>
  </si>
  <si>
    <t>Zásyp kabelových rýh ručně se zhutněním š 35 cm hl 80 cm z horniny tř I skupiny 3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</si>
  <si>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</si>
  <si>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>https://podminky.urs.cz/item/CS_URS_2023_01/460431182</t>
  </si>
  <si>
    <t>460431332</t>
  </si>
  <si>
    <t>Zásyp kabelových rýh ručně se zhutněním š 50 cm hl 120 cm z horniny tř I skupiny 3</t>
  </si>
  <si>
    <t>Zásyp kabelových rýh ručně s přemístění sypaniny ze vzdálenosti do 10 m, s uložením výkopku ve vrstvách včetně zhutnění a úpravy povrchu šířky 50 cm hloubky 120 cm z horniny třídy těžitelnosti I skupiny 3</t>
  </si>
  <si>
    <t>https://podminky.urs.cz/item/CS_URS_2023_01/460431332</t>
  </si>
  <si>
    <t>460641112</t>
  </si>
  <si>
    <t>Základové konstrukce při elektromontážích z monolitického betonu tř. C 12/15</t>
  </si>
  <si>
    <t>Základové konstrukce základ bez bednění do rostlé zeminy z monolitického betonu tř. C 12/15</t>
  </si>
  <si>
    <t>https://podminky.urs.cz/item/CS_URS_2023_01/460641112</t>
  </si>
  <si>
    <t>58331200</t>
  </si>
  <si>
    <t>štěrkopísek netříděný</t>
  </si>
  <si>
    <t>63</t>
  </si>
  <si>
    <t>460661511</t>
  </si>
  <si>
    <t>Kabelové lože z písku pro kabely nn kryté plastovou fólií š lože do 25 cm</t>
  </si>
  <si>
    <t>Kabelové lože z písku včetně podsypu, zhutnění a urovnání povrchu pro kabely nn zakryté plastovou fólií, šířky do 25 cm</t>
  </si>
  <si>
    <t>https://podminky.urs.cz/item/CS_URS_2023_01/460661511</t>
  </si>
  <si>
    <t>460671112</t>
  </si>
  <si>
    <t>Výstražná fólie pro krytí kabelů šířky 25 cm</t>
  </si>
  <si>
    <t>Výstražná fólie z PVC pro krytí kabelů včetně vyrovnání povrchu rýhy, rozvinutí a uložení fólie šířky do 25 cm</t>
  </si>
  <si>
    <t>https://podminky.urs.cz/item/CS_URS_2023_01/460671112</t>
  </si>
  <si>
    <t>65</t>
  </si>
  <si>
    <t>JTA.0013701.URS</t>
  </si>
  <si>
    <t>EXTRUNET - výstražná fólie z polyethylenu šíře 22cm s potiskem</t>
  </si>
  <si>
    <t>460742121</t>
  </si>
  <si>
    <t>Osazení kabelových prostupů z trub plastových do rýhy s obsypem z písku průměru do 10 cm</t>
  </si>
  <si>
    <t>Osazení kabelových prostupů včetně utěsnění a spárování z trub plastových do rýhy, bez výkopových prací s obsypem z písku, vnitřního průměru do 10 cm</t>
  </si>
  <si>
    <t>https://podminky.urs.cz/item/CS_URS_2023_01/460742121</t>
  </si>
  <si>
    <t>67</t>
  </si>
  <si>
    <t>460742132</t>
  </si>
  <si>
    <t>Osazení kabelových prostupů z trub plastových do rýhy s obetonováním průměru přes 10 do 15 cm</t>
  </si>
  <si>
    <t>Osazení kabelových prostupů včetně utěsnění a spárování z trub plastových do rýhy, bez výkopových prací s obetonováním, vnitřního průměru přes 10 do 15 cm</t>
  </si>
  <si>
    <t>https://podminky.urs.cz/item/CS_URS_2023_01/460742132</t>
  </si>
  <si>
    <t>460871153</t>
  </si>
  <si>
    <t>Podklad vozovky a chodníku z kameniva drceného se zhutněním při elektromontážích tl přes 15 do 20 cm</t>
  </si>
  <si>
    <t>Podklad vozovek a chodníků včetně rozprostření a úpravy z kameniva drceného, včetně zhutnění, tloušťky přes 15 do 20 cm</t>
  </si>
  <si>
    <t>https://podminky.urs.cz/item/CS_URS_2023_01/460871153</t>
  </si>
  <si>
    <t>69</t>
  </si>
  <si>
    <t>460881313</t>
  </si>
  <si>
    <t>Kryt vozovky a chodníku z litého asfaltu při elektromontážích tl do 5 cm</t>
  </si>
  <si>
    <t>Kryt vozovek a chodníků z litého asfaltu včetně rozprostření, tloušťky přes 3 do 5 cm</t>
  </si>
  <si>
    <t>https://podminky.urs.cz/item/CS_URS_2023_01/460881313</t>
  </si>
  <si>
    <t>71</t>
  </si>
  <si>
    <t>460881611</t>
  </si>
  <si>
    <t>Kladení dlažby z dlaždic betonových 4hranných do lože z kameniva těženého při elektromontážích</t>
  </si>
  <si>
    <t>Kryt vozovek a chodníků kladení dlažby (materiál ve specifikaci) včetně spárování, do lože z kameniva těženého z dlaždic betonových čtyřhranných</t>
  </si>
  <si>
    <t>https://podminky.urs.cz/item/CS_URS_2023_01/460881611</t>
  </si>
  <si>
    <t>460891121</t>
  </si>
  <si>
    <t>Osazení betonového obrubníku silničního ležatého do betonu při elektromontážích</t>
  </si>
  <si>
    <t>Osazení obrubníku se zřízením lože, s vyplněním a zatřením spár betonového silničního ležatého, do lože z betonu prostého</t>
  </si>
  <si>
    <t>https://podminky.urs.cz/item/CS_URS_2023_01/460891121</t>
  </si>
  <si>
    <t>73</t>
  </si>
  <si>
    <t>460911121</t>
  </si>
  <si>
    <t>Očištění dlaždic betonových čtyřhranných z rozebraných dlažeb při elektromontážích</t>
  </si>
  <si>
    <t>Očištění vybouraných prvků z vozovek a chodníků kostek nebo dlaždic od spojovacího materiálu s původní výplní spár kamenivem, s odklizením a uložením na vzdálenost 3 m dlaždic betonových čtyřhranných</t>
  </si>
  <si>
    <t>https://podminky.urs.cz/item/CS_URS_2023_01/460911121</t>
  </si>
  <si>
    <t>460912211</t>
  </si>
  <si>
    <t>Očištění vybouraných obrubníků chodníkových od spojovacího materiálu</t>
  </si>
  <si>
    <t>Očištění vybouraných prvků z vozovek a chodníků obrubníků od spojovacího materiálu z jakéhokoliv lože, s odklizením a uložením na vzdálenost 10 m chodníkových</t>
  </si>
  <si>
    <t>https://podminky.urs.cz/item/CS_URS_2023_01/460912211</t>
  </si>
  <si>
    <t>75</t>
  </si>
  <si>
    <t>468011122</t>
  </si>
  <si>
    <t>Odstranění podkladu nebo krytu komunikace při elektromontážích z kameniva drceného tl přes 10 do 20 cm</t>
  </si>
  <si>
    <t>Odstranění podkladů nebo krytů komunikací včetně rozpojení na kusy a zarovnání styčné spáry z kameniva drceného, tloušťky přes 10 do 20 cm</t>
  </si>
  <si>
    <t>https://podminky.urs.cz/item/CS_URS_2023_01/468011122</t>
  </si>
  <si>
    <t>468041121</t>
  </si>
  <si>
    <t>Řezání živičného podkladu nebo krytu při elektromontážích hl do 5 cm</t>
  </si>
  <si>
    <t>Řezání spár v podkladu nebo krytu živičném, tloušťky do 5 cm</t>
  </si>
  <si>
    <t>https://podminky.urs.cz/item/CS_URS_2023_01/468041121</t>
  </si>
  <si>
    <t>77</t>
  </si>
  <si>
    <t>469972111</t>
  </si>
  <si>
    <t>Odvoz suti a vybouraných hmot při elektromontážích do 1 km</t>
  </si>
  <si>
    <t>Odvoz suti a vybouraných hmot odvoz suti a vybouraných hmot do 1 km</t>
  </si>
  <si>
    <t>https://podminky.urs.cz/item/CS_URS_2023_01/469972111</t>
  </si>
  <si>
    <t>469972121</t>
  </si>
  <si>
    <t>Příplatek k odvozu suti a vybouraných hmot při elektromontážích za každý další 1 km</t>
  </si>
  <si>
    <t>Odvoz suti a vybouraných hmot odvoz suti a vybouraných hmot Příplatek k ceně za každý další i započatý 1 km</t>
  </si>
  <si>
    <t>https://podminky.urs.cz/item/CS_URS_2023_01/469972121</t>
  </si>
  <si>
    <t>79</t>
  </si>
  <si>
    <t>469973117</t>
  </si>
  <si>
    <t>Poplatek za uložení na skládce (skládkovné) odpadu asfaltového bez dehtu kód odpadu 17 03 02</t>
  </si>
  <si>
    <t>Poplatek za uložení stavebního odpadu (skládkovné) na skládce asfaltového bez obsahu dehtu zatříděného do Katalogu odpadů pod kódem 17 03 02</t>
  </si>
  <si>
    <t>https://podminky.urs.cz/item/CS_URS_2023_01/469973117</t>
  </si>
  <si>
    <t>R_2002</t>
  </si>
  <si>
    <t>Ekologická likvidace materiálu</t>
  </si>
  <si>
    <t>81</t>
  </si>
  <si>
    <t>RK-013</t>
  </si>
  <si>
    <t>Práce související s napojením -vyp,zap síť, součinnost s investorem</t>
  </si>
  <si>
    <t>RK-013.1</t>
  </si>
  <si>
    <t>Práce nespecifikované - dokončovací</t>
  </si>
  <si>
    <t>741</t>
  </si>
  <si>
    <t>Elektroinstalace - silnoproud</t>
  </si>
  <si>
    <t>R_1002_26</t>
  </si>
  <si>
    <t>Trubka plastová, dvouplášťová pr90/110-pod komunikacii a vjezdy</t>
  </si>
  <si>
    <t>R_9227_03_15</t>
  </si>
  <si>
    <t>Výložník - 1,5m</t>
  </si>
  <si>
    <t>741110144</t>
  </si>
  <si>
    <t>Montáž trubka pancéřová kovová tuhá závitová D přes 42 mm uložená pevně</t>
  </si>
  <si>
    <t>Montáž trubek pancéřových elektroinstalačních s nasunutím nebo našroubováním do krabic kovových tuhých závitových, uložených pevně, Ø přes 42 mm</t>
  </si>
  <si>
    <t>https://podminky.urs.cz/item/CS_URS_2023_01/741110144</t>
  </si>
  <si>
    <t>R_1001_21</t>
  </si>
  <si>
    <t>Trubka Fe ke stožáru 6063 ZN pozin</t>
  </si>
  <si>
    <t>741110301</t>
  </si>
  <si>
    <t>Montáž trubka ochranná do krabic plastová tuhá D do 40 mm uložená pevně</t>
  </si>
  <si>
    <t>Montáž trubek ochranných s nasunutím nebo našroubováním do krabic plastových tuhých, uložených pevně, vnitřní Ø do 40 mm</t>
  </si>
  <si>
    <t>https://podminky.urs.cz/item/CS_URS_2023_01/741110301</t>
  </si>
  <si>
    <t>741110302</t>
  </si>
  <si>
    <t>Montáž trubka ochranná do krabic plastová tuhá D přes 40 do 90 mm uložená pevně</t>
  </si>
  <si>
    <t>Montáž trubek ochranných s nasunutím nebo našroubováním do krabic plastových tuhých, uložených pevně, vnitřní Ø přes 40 do 90 mm</t>
  </si>
  <si>
    <t>https://podminky.urs.cz/item/CS_URS_2023_01/741110302</t>
  </si>
  <si>
    <t>R_1001.11</t>
  </si>
  <si>
    <t>Trubka dvouplášťová pr.50mm - ke stožárům</t>
  </si>
  <si>
    <t>R_1002.12</t>
  </si>
  <si>
    <t>Trubka dvouplášťová pr.63mm volný terén, chodník</t>
  </si>
  <si>
    <t>741122211</t>
  </si>
  <si>
    <t>Montáž kabel Cu plný kulatý žíla 3x1,5 až 6 mm2 uložený volně (např. CYKY)</t>
  </si>
  <si>
    <t>Montáž kabelů měděných bez ukončení uložených volně nebo v liště plných kulatých (např. CYKY) počtu a průřezu žil 3x1,5 až 6 mm2</t>
  </si>
  <si>
    <t>https://podminky.urs.cz/item/CS_URS_2023_01/741122211</t>
  </si>
  <si>
    <t>34111030</t>
  </si>
  <si>
    <t>kabel instalační jádro Cu plné izolace PVC plášť PVC 450/750V (CYKY) 3x1,5mm2</t>
  </si>
  <si>
    <t>741122223</t>
  </si>
  <si>
    <t>Montáž kabel Cu plný kulatý žíla 4x16 až 25 mm2 uložený volně (např. CYKY)</t>
  </si>
  <si>
    <t>Montáž kabelů měděných bez ukončení uložených volně nebo v liště plných kulatých (např. CYKY) počtu a průřezu žil 4x16 až 25 mm2</t>
  </si>
  <si>
    <t>https://podminky.urs.cz/item/CS_URS_2023_01/741122223</t>
  </si>
  <si>
    <t>34111080</t>
  </si>
  <si>
    <t>kabel instalační jádro Cu plné izolace PVC plášť PVC 450/750V (CYKY) 4x16mm2</t>
  </si>
  <si>
    <t>741128002.1</t>
  </si>
  <si>
    <t>Ostatní práce při montáži vodičů a kabelů - označení dalším štítkem</t>
  </si>
  <si>
    <t>Ostatní práce při montáži vodičů a kabelů úpravy vodičů a kabelů označování dalším štítkem</t>
  </si>
  <si>
    <t>https://podminky.urs.cz/item/CS_URS_2023_01/741128002.1</t>
  </si>
  <si>
    <t>R_1003</t>
  </si>
  <si>
    <t>kabelovy stitek</t>
  </si>
  <si>
    <t>R_1013</t>
  </si>
  <si>
    <t xml:space="preserve">Koncovka pro kabely  ( 4-35mm2)</t>
  </si>
  <si>
    <t>741128002.2</t>
  </si>
  <si>
    <t>https://podminky.urs.cz/item/CS_URS_2023_01/741128002.2</t>
  </si>
  <si>
    <t>741132103</t>
  </si>
  <si>
    <t>Ukončení kabelů 3x1,5 až 4 mm2 smršťovací záklopkou nebo páskem bez letování</t>
  </si>
  <si>
    <t>Ukončení kabelů smršťovací záklopkou nebo páskou se zapojením bez letování, počtu a průřezu žil 3x1,5 až 4 mm2</t>
  </si>
  <si>
    <t>https://podminky.urs.cz/item/CS_URS_2023_01/741132103</t>
  </si>
  <si>
    <t>741132424</t>
  </si>
  <si>
    <t>Ukončení kabelů a vodičů do 1 kV celoplastových koncovkou přírubovou jednocestnou 4x0,5 až 16 mm2</t>
  </si>
  <si>
    <t>Ukončení kabelů nebo vodičů koncovkou nebo s vývodkou přírubovou jednocestnou, kabelů nebo vodičů celoplastových, počtu a průřezu žil 4x0,5 až 16 mm2</t>
  </si>
  <si>
    <t>https://podminky.urs.cz/item/CS_URS_2023_01/741132424</t>
  </si>
  <si>
    <t>R_1014</t>
  </si>
  <si>
    <t>poplatek za likvidaci svítidla</t>
  </si>
  <si>
    <t>R_1015</t>
  </si>
  <si>
    <t>poplatek za likvidaci světelného zdroje</t>
  </si>
  <si>
    <t>741372152</t>
  </si>
  <si>
    <t>Montáž svítidlo LED průmyslové závěsné reflektor se zapojením vodičů</t>
  </si>
  <si>
    <t>Montáž svítidel s integrovaným zdrojem LED se zapojením vodičů průmyslových závěsných reflektorů</t>
  </si>
  <si>
    <t>https://podminky.urs.cz/item/CS_URS_2023_01/741372152</t>
  </si>
  <si>
    <t>741820102</t>
  </si>
  <si>
    <t>Měření intenzity osvětlení</t>
  </si>
  <si>
    <t>soubor</t>
  </si>
  <si>
    <t>Měření osvětlovacího zařízení intenzity osvětlení na pracovišti do 50 svítidel</t>
  </si>
  <si>
    <t>https://podminky.urs.cz/item/CS_URS_2023_01/741820102</t>
  </si>
  <si>
    <t>R_710_01</t>
  </si>
  <si>
    <t>Řemínek stahovací - 3ks</t>
  </si>
  <si>
    <t>R_710_02</t>
  </si>
  <si>
    <t>Páska Bandimex B250/16mm - 3ks - pro 1 výložník</t>
  </si>
  <si>
    <t>R_7010_03</t>
  </si>
  <si>
    <t>Spona Bandimex S253 - S255 - 3ks - pro 1 výložník</t>
  </si>
  <si>
    <t>R710_04</t>
  </si>
  <si>
    <t>Pojistkové spodky s propichovacími svorkami</t>
  </si>
  <si>
    <t>126</t>
  </si>
  <si>
    <t>R_7410_102</t>
  </si>
  <si>
    <t>Montáž - Svorka nosná AES 4x25-120 do 60st</t>
  </si>
  <si>
    <t>R_735_12</t>
  </si>
  <si>
    <t>Svorka nosná 4x25</t>
  </si>
  <si>
    <t>130</t>
  </si>
  <si>
    <t>R_710_13</t>
  </si>
  <si>
    <t>Svorka propich AES 16-120/10-120,5212/3 (7x4)</t>
  </si>
  <si>
    <t>132</t>
  </si>
  <si>
    <t>R_735_13</t>
  </si>
  <si>
    <t>Svorka kotevní</t>
  </si>
  <si>
    <t>134</t>
  </si>
  <si>
    <t>R_710_11</t>
  </si>
  <si>
    <t>HÁK OČKOVÝ m20 1kn ZÁR.ZINEK</t>
  </si>
  <si>
    <t>136</t>
  </si>
  <si>
    <t>R_7410_103</t>
  </si>
  <si>
    <t>Hák nosny ockovy pro AES,10kN,M20,pozink</t>
  </si>
  <si>
    <t>138</t>
  </si>
  <si>
    <t>R_710_22</t>
  </si>
  <si>
    <t>izolac.paska textilni 30mm/15m</t>
  </si>
  <si>
    <t>140</t>
  </si>
  <si>
    <t>R_710_06</t>
  </si>
  <si>
    <t>Šroub napínací M16 OKO - hák zz, ČSN 021940</t>
  </si>
  <si>
    <t>142</t>
  </si>
  <si>
    <t>R_701_07</t>
  </si>
  <si>
    <t>Rozpros suspenze SA IV gumoasfalt.PND2301979</t>
  </si>
  <si>
    <t>144</t>
  </si>
  <si>
    <t>37</t>
  </si>
  <si>
    <t>R_7410_109</t>
  </si>
  <si>
    <t>Montáž šablon pro vedení nn - svorkou šroubovou do 50 mm2</t>
  </si>
  <si>
    <t>146</t>
  </si>
  <si>
    <t>R_710_15</t>
  </si>
  <si>
    <t>Objímka kotevní PR 220 poz.PNE 348401</t>
  </si>
  <si>
    <t>148</t>
  </si>
  <si>
    <t>39</t>
  </si>
  <si>
    <t>R_7410_110</t>
  </si>
  <si>
    <t>Čepička kabel.smršt.typ KTK10/4 SKELDO</t>
  </si>
  <si>
    <t>150</t>
  </si>
  <si>
    <t>R_10111_01</t>
  </si>
  <si>
    <t>EL1_Led svítidlo - 49 W dle výpočtu osvětlení</t>
  </si>
  <si>
    <t>152</t>
  </si>
  <si>
    <t>41</t>
  </si>
  <si>
    <t>R_10111_02</t>
  </si>
  <si>
    <t>EL2_Led svítidlo - 79,9 W dle výpočtu osvětlení</t>
  </si>
  <si>
    <t>154</t>
  </si>
  <si>
    <t>R_10111_03</t>
  </si>
  <si>
    <t>EL3_Led svítidlo - 58,7 W dle výpočtu osvětlení</t>
  </si>
  <si>
    <t>156</t>
  </si>
  <si>
    <t>43</t>
  </si>
  <si>
    <t>R_10111_04</t>
  </si>
  <si>
    <t>EL4_Led svítidlo - 79,9 W dle výpočtu osvětlení</t>
  </si>
  <si>
    <t>158</t>
  </si>
  <si>
    <t>749</t>
  </si>
  <si>
    <t>Elektromontáže - ostatní práce a konstrukce</t>
  </si>
  <si>
    <t>RK-010</t>
  </si>
  <si>
    <t>Podružný materiál</t>
  </si>
  <si>
    <t>160</t>
  </si>
  <si>
    <t>45</t>
  </si>
  <si>
    <t>RK-011</t>
  </si>
  <si>
    <t>Prořez</t>
  </si>
  <si>
    <t>162</t>
  </si>
  <si>
    <t>945412112</t>
  </si>
  <si>
    <t>Teleskopická hydraulická montážní plošina výška zdvihu do 21 m</t>
  </si>
  <si>
    <t>164</t>
  </si>
  <si>
    <t>Teleskopická hydraulická montážní plošina na samohybném podvozku, s otočným košem výšky zdvihu do 21 m</t>
  </si>
  <si>
    <t>https://podminky.urs.cz/item/CS_URS_2023_01/945412112</t>
  </si>
  <si>
    <t>N</t>
  </si>
  <si>
    <t>Náklady</t>
  </si>
  <si>
    <t>83</t>
  </si>
  <si>
    <t>N-003</t>
  </si>
  <si>
    <t>Podíl přidružených výkonů PPV</t>
  </si>
  <si>
    <t>Kč</t>
  </si>
  <si>
    <t>166</t>
  </si>
  <si>
    <t>RK-012</t>
  </si>
  <si>
    <t>Revize</t>
  </si>
  <si>
    <t>…</t>
  </si>
  <si>
    <t>168</t>
  </si>
  <si>
    <t>https://podminky.urs.cz/item/CS_URS_2023_01/RK-012</t>
  </si>
  <si>
    <t>VRN1</t>
  </si>
  <si>
    <t>Průzkumné, geodetické a projektové práce</t>
  </si>
  <si>
    <t>85</t>
  </si>
  <si>
    <t>011464000.1</t>
  </si>
  <si>
    <t>Měření (monitoring) úrovně osvětlení</t>
  </si>
  <si>
    <t>170</t>
  </si>
  <si>
    <t>https://podminky.urs.cz/item/CS_URS_2023_01/011464000.1</t>
  </si>
  <si>
    <t>012103000.1</t>
  </si>
  <si>
    <t>Geodetické práce před výstavbou</t>
  </si>
  <si>
    <t>172</t>
  </si>
  <si>
    <t>https://podminky.urs.cz/item/CS_URS_2023_01/012103000.1</t>
  </si>
  <si>
    <t>87</t>
  </si>
  <si>
    <t>012303000.1</t>
  </si>
  <si>
    <t>Geodetické práce po výstavbě</t>
  </si>
  <si>
    <t>174</t>
  </si>
  <si>
    <t>https://podminky.urs.cz/item/CS_URS_2023_01/012303000.1</t>
  </si>
  <si>
    <t>013254000.1</t>
  </si>
  <si>
    <t>Dokumentace skutečného provedení stavby</t>
  </si>
  <si>
    <t>176</t>
  </si>
  <si>
    <t>https://podminky.urs.cz/item/CS_URS_2023_01/013254000.1</t>
  </si>
  <si>
    <t>VRN3</t>
  </si>
  <si>
    <t>Zařízení staveniště</t>
  </si>
  <si>
    <t>89</t>
  </si>
  <si>
    <t>030001000_01</t>
  </si>
  <si>
    <t>178</t>
  </si>
  <si>
    <t>https://podminky.urs.cz/item/CS_URS_2023_01/030001000_01</t>
  </si>
  <si>
    <t>VRN4</t>
  </si>
  <si>
    <t>Inženýrská činnost</t>
  </si>
  <si>
    <t>041103000</t>
  </si>
  <si>
    <t>Autorský dozor projektanta</t>
  </si>
  <si>
    <t>180</t>
  </si>
  <si>
    <t>https://podminky.urs.cz/item/CS_URS_2023_01/041103000</t>
  </si>
  <si>
    <t>91</t>
  </si>
  <si>
    <t>045203000_01</t>
  </si>
  <si>
    <t>Kompletační činnost</t>
  </si>
  <si>
    <t>182</t>
  </si>
  <si>
    <t>https://podminky.urs.cz/item/CS_URS_2023_01/045203000_01</t>
  </si>
  <si>
    <t>VRN8</t>
  </si>
  <si>
    <t>Přesun stavebních kapacit</t>
  </si>
  <si>
    <t>081002000</t>
  </si>
  <si>
    <t>Doprava zaměstnanců</t>
  </si>
  <si>
    <t>184</t>
  </si>
  <si>
    <t>https://podminky.urs.cz/item/CS_URS_2023_01/081002000</t>
  </si>
  <si>
    <t>VRNN - VRN - Nepřímé náklady</t>
  </si>
  <si>
    <t>V01 - Průzkumné, geodetické a projektové práce</t>
  </si>
  <si>
    <t>V02 - Příprava staveniště</t>
  </si>
  <si>
    <t>V03 - Zařízení staveniště</t>
  </si>
  <si>
    <t>V04 - Inženýrská činnost</t>
  </si>
  <si>
    <t>V09 - Ostatní náklady</t>
  </si>
  <si>
    <t>V01</t>
  </si>
  <si>
    <t>011314000</t>
  </si>
  <si>
    <t>Archeologický dohled</t>
  </si>
  <si>
    <t>-471396986</t>
  </si>
  <si>
    <t>012303000</t>
  </si>
  <si>
    <t>1160680344</t>
  </si>
  <si>
    <t>-Vypracování oddělovací GP vč.ověření na příslušném K.U.</t>
  </si>
  <si>
    <t>-Vypracování oddělovací GP pro VB, vč.tabulek výměr a ověření na příslušném K.U. - vč. tabulky výměr pro věcná břemena</t>
  </si>
  <si>
    <t>- 5 x tištěné a 5 x CD</t>
  </si>
  <si>
    <t>Položka zahrnuje-</t>
  </si>
  <si>
    <t>- přípravu podkladů, podání žádosti na K.U.</t>
  </si>
  <si>
    <t>- polní práce spojené s vyhotovení GP</t>
  </si>
  <si>
    <t>- výpočetní a grafické kancelářské práce</t>
  </si>
  <si>
    <t>- úřední ověření výsledného elaborátu</t>
  </si>
  <si>
    <t>- schválení návrhu vkladu do KN příslušným K.U.</t>
  </si>
  <si>
    <t>013294000</t>
  </si>
  <si>
    <t>Ostatní dokumentace</t>
  </si>
  <si>
    <t>-2096763886</t>
  </si>
  <si>
    <t>V02</t>
  </si>
  <si>
    <t>Příprava staveniště</t>
  </si>
  <si>
    <t>072103002</t>
  </si>
  <si>
    <t>Projednání DIO a zajištění DIR komunikace I. třídy</t>
  </si>
  <si>
    <t>kpl</t>
  </si>
  <si>
    <t>1021907547</t>
  </si>
  <si>
    <t xml:space="preserve">Zajištění  zvláštního užívání komunikace vč. projektové dokumentace, zajištění rozhodnutí, poplatku, dodání a instalace dopravního značení</t>
  </si>
  <si>
    <t>ZAJIŠTĚNÍ PŘECHODNÉHO DOPRAVNÍHO ZNAČENÍ, PŘECHODNÝCH ÚPRAV, OBJÍZDNÝCH TRAS A UZÁVĚR VČ. PŘÍSLUŠNÝCH POVOLENÍ</t>
  </si>
  <si>
    <t>Zajištění provizorního přístupu k nemovitostem</t>
  </si>
  <si>
    <t>V03</t>
  </si>
  <si>
    <t>030001000</t>
  </si>
  <si>
    <t>https://podminky.urs.cz/item/CS_URS_2023_01/030001000</t>
  </si>
  <si>
    <t>Součástí je i projednání a povolení dle ZOV Zřízení :</t>
  </si>
  <si>
    <t>-náklady spojené s případným vypracováním PD ZS</t>
  </si>
  <si>
    <t>-zřízení přípojek energii k objektům ZS</t>
  </si>
  <si>
    <t>-vybudování měřících odběrných míst ZS</t>
  </si>
  <si>
    <t>-příprava území pro ZS</t>
  </si>
  <si>
    <t>-vlastní vybudování objektů ZS</t>
  </si>
  <si>
    <t>-oplocení zařízení ZS po dobu výstavby</t>
  </si>
  <si>
    <t>položka zahrnuje objednatelem povolené náklady na pořízení (event.pronájem), provozování, udržování a likvidaci zhotovitelova zařízení</t>
  </si>
  <si>
    <t>Provoz :</t>
  </si>
  <si>
    <t>-náklady na vybavení ZS</t>
  </si>
  <si>
    <t>-náklady na energie spotřebované dodavatelem v rámci provozu ZS</t>
  </si>
  <si>
    <t>-náklady na úklid prostor ZS</t>
  </si>
  <si>
    <t>-náklady na nutnou údržbu a opravy na objektech ZS a přípojkách energií</t>
  </si>
  <si>
    <t>Demontáž :</t>
  </si>
  <si>
    <t>-odstranění ZS vč.přípojek energií a jejich odvoz</t>
  </si>
  <si>
    <t>-náklady na úpravu povrchů po odstranění ZS</t>
  </si>
  <si>
    <t>-úklid ploch po ZS</t>
  </si>
  <si>
    <t>Náklady na zbudování, údržbu a zrušení prostředků a konstrukcí na zajištění kolektivní bezpečnosti osob.</t>
  </si>
  <si>
    <t>- osazeníí výstaražných a informačních tabulí/tabulek</t>
  </si>
  <si>
    <t>- zabezpečení okrajů konstrukcí proti pádu osob</t>
  </si>
  <si>
    <t xml:space="preserve">- zabepečení  komunikací pro pohyb osob po staveništi</t>
  </si>
  <si>
    <t>- zabezpečení přechodů přes výkopy</t>
  </si>
  <si>
    <t>- a další prvky kolektivní ochrany osob.</t>
  </si>
  <si>
    <t>091704000</t>
  </si>
  <si>
    <t>Náklady na údržbu</t>
  </si>
  <si>
    <t>https://podminky.urs.cz/item/CS_URS_2023_01/091704000</t>
  </si>
  <si>
    <t xml:space="preserve">Náklady vzniklé v průběhu stavebních prací vyplývající z povahy díla, a  požadavků v SOD a VOP</t>
  </si>
  <si>
    <t>Jedná se zejména o náklady na zajištění:</t>
  </si>
  <si>
    <t>- čištění veřejných komunikací znečištěných v souvislosti s realizací stavby</t>
  </si>
  <si>
    <t>- zimní údržby komunikací přístupných veřejnosti v obvodu staveniště</t>
  </si>
  <si>
    <t>- ochrany díla,</t>
  </si>
  <si>
    <t>- a pod.</t>
  </si>
  <si>
    <t>V04</t>
  </si>
  <si>
    <t>042503000</t>
  </si>
  <si>
    <t>Plán BOZP na staveništi</t>
  </si>
  <si>
    <t>-599820529</t>
  </si>
  <si>
    <t>043154000</t>
  </si>
  <si>
    <t>Zkoušky hutnicí</t>
  </si>
  <si>
    <t>370360801</t>
  </si>
  <si>
    <t>ZKOUŠKY ZHUTNĚNÍ PODLOŽÍ, REVIZE, ZKOUŠKY ÚNOSNOSTI ZEMNÍ PLÁNĚ vč. vypracování KZP (kontrolní a zkušební plán) dle TKP</t>
  </si>
  <si>
    <t>043194000</t>
  </si>
  <si>
    <t>Ostatní zkoušky</t>
  </si>
  <si>
    <t>-1457050867</t>
  </si>
  <si>
    <t>045203000</t>
  </si>
  <si>
    <t>1732871280</t>
  </si>
  <si>
    <t>Náklad zhotovitele na řízení a koordinaci subdodavatelů.</t>
  </si>
  <si>
    <t>045303000</t>
  </si>
  <si>
    <t>Koordinační činnost</t>
  </si>
  <si>
    <t>2016301948</t>
  </si>
  <si>
    <t>Inženýrská činnost prováděná v průběhu stavebních prací vyplývající z povahy díla, a požadavků v SOD a VOP</t>
  </si>
  <si>
    <t>- vyřízení záborů, žádostí o uzavírky,</t>
  </si>
  <si>
    <t>- vyřízení stanovisek dotčených orgánů ke kolaudaci,</t>
  </si>
  <si>
    <t>- jednání s úřady,</t>
  </si>
  <si>
    <t>- jednání s dotčenými účastníky stavebního řízení</t>
  </si>
  <si>
    <t>zpracování havarijního a povodňového plánu,</t>
  </si>
  <si>
    <t>apod.</t>
  </si>
  <si>
    <t>049303000</t>
  </si>
  <si>
    <t>Náklady vzniklé v souvislosti s předáním stavby</t>
  </si>
  <si>
    <t>2146800012</t>
  </si>
  <si>
    <t>Protokolární předání stavbou dotčených pozemků a komunikací, uvedení do původního stavu, zpět jejich vlastníkům</t>
  </si>
  <si>
    <t>V09</t>
  </si>
  <si>
    <t>Ostatní náklady</t>
  </si>
  <si>
    <t>01400</t>
  </si>
  <si>
    <t>zajištění skládek a meziskládek materiálů a vybouraných hmot, vč. odvozu a poplatku</t>
  </si>
  <si>
    <t>-33940421</t>
  </si>
  <si>
    <t>01401</t>
  </si>
  <si>
    <t>ostatní náklady spojené s požadavky objednatele, které jsou uvedeny v jednotlivých článcích smlouvy o dílo, pokud nejsou zahrnuty v soupisech prací</t>
  </si>
  <si>
    <t>1650287058</t>
  </si>
  <si>
    <t>03310</t>
  </si>
  <si>
    <t>čištění vozidel při výjezdu ze staveniště</t>
  </si>
  <si>
    <t>-1386457102</t>
  </si>
  <si>
    <t>091504000</t>
  </si>
  <si>
    <t>Náklady související s publikační činností</t>
  </si>
  <si>
    <t>1392854868</t>
  </si>
  <si>
    <t>"Splnění požadavků IROP průběžná výzva č. 50"</t>
  </si>
  <si>
    <t>X2</t>
  </si>
  <si>
    <t>Náklady na zbudování, údržbu a zrušení prostředků a konstrukcí na zajištění kolektivní bezp. osob</t>
  </si>
  <si>
    <t>-1647244424</t>
  </si>
  <si>
    <t>Poznámka k položce: Jedná se zejména o náklady na zajištění: - osazeníí výstaražných a informačních tabulí/tabulek - zabezpečení okrajů konstrukcí p</t>
  </si>
  <si>
    <t>VRNU - VRN - Přímé výdaje na hlavní část projektu</t>
  </si>
  <si>
    <t>V07 - Provozní vlivy</t>
  </si>
  <si>
    <t>012203000</t>
  </si>
  <si>
    <t>Geodetické práce při provádění stavby</t>
  </si>
  <si>
    <t>https://podminky.urs.cz/item/CS_URS_2023_01/012203000</t>
  </si>
  <si>
    <t xml:space="preserve">-vytyčení objektů stavby a pevných, vytyčovacích bodů,stavby autorizovaným geodetem, vč. fixace a obnovení zhotovitelem, 2x tištěné + 2 x CD   </t>
  </si>
  <si>
    <t>013254000</t>
  </si>
  <si>
    <t>https://podminky.urs.cz/item/CS_URS_2023_01/013254000</t>
  </si>
  <si>
    <t>Zpracování a předání dokumentace skutečného provedení stavby (3 tištěné paré +1 v elektr.podobě-dgn,dwg,doc,pdf)</t>
  </si>
  <si>
    <t xml:space="preserve">Zaměření skutečného provedení stavby  (3 tištěné paré +1 v elektr.podobě),fotodokumentace</t>
  </si>
  <si>
    <t>V07</t>
  </si>
  <si>
    <t>Provozní vlivy</t>
  </si>
  <si>
    <t>072002000</t>
  </si>
  <si>
    <t>Silniční provoz</t>
  </si>
  <si>
    <t>https://podminky.urs.cz/item/CS_URS_2023_01/072002000</t>
  </si>
  <si>
    <t>Náklad na zajištění dopravní obsluhy přiléhajících nemovitostí, obchodů a služeb včetně provozu pěších.</t>
  </si>
  <si>
    <t>075603000</t>
  </si>
  <si>
    <t>Jiná ochranná pásma</t>
  </si>
  <si>
    <t>https://podminky.urs.cz/item/CS_URS_2023_01/075603000</t>
  </si>
  <si>
    <t>Práce v ochranném pásmu inženýrských sítí dle podmínek správců sítí</t>
  </si>
  <si>
    <t>02910</t>
  </si>
  <si>
    <t>vytyčení inž. sítí, vč. provedení průzkumných sond a zpětného protokolárního předání jednotlivým vlastníkům nebo správcům is</t>
  </si>
  <si>
    <t>062002000</t>
  </si>
  <si>
    <t>Ztížené dopravní podmínky</t>
  </si>
  <si>
    <t>https://podminky.urs.cz/item/CS_URS_2023_01/062002000</t>
  </si>
  <si>
    <t>Stavba podél silnice I. třídy.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</si>
</sst>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20" xfId="0" applyFont="1" applyBorder="1" applyAlignment="1" applyProtection="1">
      <alignment horizontal="left" vertical="center"/>
    </xf>
    <xf numFmtId="0" fontId="11" fillId="0" borderId="20" xfId="0" applyFont="1" applyBorder="1" applyAlignment="1" applyProtection="1">
      <alignment vertical="center"/>
    </xf>
    <xf numFmtId="4" fontId="11" fillId="0" borderId="20" xfId="0" applyNumberFormat="1" applyFont="1" applyBorder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 applyProtection="1">
      <alignment horizontal="left"/>
    </xf>
    <xf numFmtId="4" fontId="11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210191551" TargetMode="External" /><Relationship Id="rId2" Type="http://schemas.openxmlformats.org/officeDocument/2006/relationships/hyperlink" Target="https://podminky.urs.cz/item/CS_URS_2023_01/210204103" TargetMode="External" /><Relationship Id="rId3" Type="http://schemas.openxmlformats.org/officeDocument/2006/relationships/hyperlink" Target="https://podminky.urs.cz/item/CS_URS_2023_01/210260012" TargetMode="External" /><Relationship Id="rId4" Type="http://schemas.openxmlformats.org/officeDocument/2006/relationships/hyperlink" Target="https://podminky.urs.cz/item/CS_URS_2023_01/460010024" TargetMode="External" /><Relationship Id="rId5" Type="http://schemas.openxmlformats.org/officeDocument/2006/relationships/hyperlink" Target="https://podminky.urs.cz/item/CS_URS_2023_01/460010025" TargetMode="External" /><Relationship Id="rId6" Type="http://schemas.openxmlformats.org/officeDocument/2006/relationships/hyperlink" Target="https://podminky.urs.cz/item/CS_URS_2023_01/460161172" TargetMode="External" /><Relationship Id="rId7" Type="http://schemas.openxmlformats.org/officeDocument/2006/relationships/hyperlink" Target="https://podminky.urs.cz/item/CS_URS_2023_01/460161312" TargetMode="External" /><Relationship Id="rId8" Type="http://schemas.openxmlformats.org/officeDocument/2006/relationships/hyperlink" Target="https://podminky.urs.cz/item/CS_URS_2023_01/460341113" TargetMode="External" /><Relationship Id="rId9" Type="http://schemas.openxmlformats.org/officeDocument/2006/relationships/hyperlink" Target="https://podminky.urs.cz/item/CS_URS_2023_01/460341121" TargetMode="External" /><Relationship Id="rId10" Type="http://schemas.openxmlformats.org/officeDocument/2006/relationships/hyperlink" Target="https://podminky.urs.cz/item/CS_URS_2023_01/460361121" TargetMode="External" /><Relationship Id="rId11" Type="http://schemas.openxmlformats.org/officeDocument/2006/relationships/hyperlink" Target="https://podminky.urs.cz/item/CS_URS_2023_01/460431182" TargetMode="External" /><Relationship Id="rId12" Type="http://schemas.openxmlformats.org/officeDocument/2006/relationships/hyperlink" Target="https://podminky.urs.cz/item/CS_URS_2023_01/460431332" TargetMode="External" /><Relationship Id="rId13" Type="http://schemas.openxmlformats.org/officeDocument/2006/relationships/hyperlink" Target="https://podminky.urs.cz/item/CS_URS_2023_01/460641112" TargetMode="External" /><Relationship Id="rId14" Type="http://schemas.openxmlformats.org/officeDocument/2006/relationships/hyperlink" Target="https://podminky.urs.cz/item/CS_URS_2023_01/460661511" TargetMode="External" /><Relationship Id="rId15" Type="http://schemas.openxmlformats.org/officeDocument/2006/relationships/hyperlink" Target="https://podminky.urs.cz/item/CS_URS_2023_01/460671112" TargetMode="External" /><Relationship Id="rId16" Type="http://schemas.openxmlformats.org/officeDocument/2006/relationships/hyperlink" Target="https://podminky.urs.cz/item/CS_URS_2023_01/460742121" TargetMode="External" /><Relationship Id="rId17" Type="http://schemas.openxmlformats.org/officeDocument/2006/relationships/hyperlink" Target="https://podminky.urs.cz/item/CS_URS_2023_01/460742132" TargetMode="External" /><Relationship Id="rId18" Type="http://schemas.openxmlformats.org/officeDocument/2006/relationships/hyperlink" Target="https://podminky.urs.cz/item/CS_URS_2023_01/460871153" TargetMode="External" /><Relationship Id="rId19" Type="http://schemas.openxmlformats.org/officeDocument/2006/relationships/hyperlink" Target="https://podminky.urs.cz/item/CS_URS_2023_01/460871153" TargetMode="External" /><Relationship Id="rId20" Type="http://schemas.openxmlformats.org/officeDocument/2006/relationships/hyperlink" Target="https://podminky.urs.cz/item/CS_URS_2023_01/460881313" TargetMode="External" /><Relationship Id="rId21" Type="http://schemas.openxmlformats.org/officeDocument/2006/relationships/hyperlink" Target="https://podminky.urs.cz/item/CS_URS_2023_01/460881611" TargetMode="External" /><Relationship Id="rId22" Type="http://schemas.openxmlformats.org/officeDocument/2006/relationships/hyperlink" Target="https://podminky.urs.cz/item/CS_URS_2023_01/460891121" TargetMode="External" /><Relationship Id="rId23" Type="http://schemas.openxmlformats.org/officeDocument/2006/relationships/hyperlink" Target="https://podminky.urs.cz/item/CS_URS_2023_01/460911121" TargetMode="External" /><Relationship Id="rId24" Type="http://schemas.openxmlformats.org/officeDocument/2006/relationships/hyperlink" Target="https://podminky.urs.cz/item/CS_URS_2023_01/460912211" TargetMode="External" /><Relationship Id="rId25" Type="http://schemas.openxmlformats.org/officeDocument/2006/relationships/hyperlink" Target="https://podminky.urs.cz/item/CS_URS_2023_01/468011122" TargetMode="External" /><Relationship Id="rId26" Type="http://schemas.openxmlformats.org/officeDocument/2006/relationships/hyperlink" Target="https://podminky.urs.cz/item/CS_URS_2023_01/468041121" TargetMode="External" /><Relationship Id="rId27" Type="http://schemas.openxmlformats.org/officeDocument/2006/relationships/hyperlink" Target="https://podminky.urs.cz/item/CS_URS_2023_01/469972111" TargetMode="External" /><Relationship Id="rId28" Type="http://schemas.openxmlformats.org/officeDocument/2006/relationships/hyperlink" Target="https://podminky.urs.cz/item/CS_URS_2023_01/469972121" TargetMode="External" /><Relationship Id="rId29" Type="http://schemas.openxmlformats.org/officeDocument/2006/relationships/hyperlink" Target="https://podminky.urs.cz/item/CS_URS_2023_01/469973117" TargetMode="External" /><Relationship Id="rId30" Type="http://schemas.openxmlformats.org/officeDocument/2006/relationships/hyperlink" Target="https://podminky.urs.cz/item/CS_URS_2023_01/741110144" TargetMode="External" /><Relationship Id="rId31" Type="http://schemas.openxmlformats.org/officeDocument/2006/relationships/hyperlink" Target="https://podminky.urs.cz/item/CS_URS_2023_01/741110301" TargetMode="External" /><Relationship Id="rId32" Type="http://schemas.openxmlformats.org/officeDocument/2006/relationships/hyperlink" Target="https://podminky.urs.cz/item/CS_URS_2023_01/741110302" TargetMode="External" /><Relationship Id="rId33" Type="http://schemas.openxmlformats.org/officeDocument/2006/relationships/hyperlink" Target="https://podminky.urs.cz/item/CS_URS_2023_01/741122211" TargetMode="External" /><Relationship Id="rId34" Type="http://schemas.openxmlformats.org/officeDocument/2006/relationships/hyperlink" Target="https://podminky.urs.cz/item/CS_URS_2023_01/741122223" TargetMode="External" /><Relationship Id="rId35" Type="http://schemas.openxmlformats.org/officeDocument/2006/relationships/hyperlink" Target="https://podminky.urs.cz/item/CS_URS_2023_01/741128002.1" TargetMode="External" /><Relationship Id="rId36" Type="http://schemas.openxmlformats.org/officeDocument/2006/relationships/hyperlink" Target="https://podminky.urs.cz/item/CS_URS_2023_01/741128002.2" TargetMode="External" /><Relationship Id="rId37" Type="http://schemas.openxmlformats.org/officeDocument/2006/relationships/hyperlink" Target="https://podminky.urs.cz/item/CS_URS_2023_01/741132103" TargetMode="External" /><Relationship Id="rId38" Type="http://schemas.openxmlformats.org/officeDocument/2006/relationships/hyperlink" Target="https://podminky.urs.cz/item/CS_URS_2023_01/741132424" TargetMode="External" /><Relationship Id="rId39" Type="http://schemas.openxmlformats.org/officeDocument/2006/relationships/hyperlink" Target="https://podminky.urs.cz/item/CS_URS_2023_01/741372152" TargetMode="External" /><Relationship Id="rId40" Type="http://schemas.openxmlformats.org/officeDocument/2006/relationships/hyperlink" Target="https://podminky.urs.cz/item/CS_URS_2023_01/741820102" TargetMode="External" /><Relationship Id="rId41" Type="http://schemas.openxmlformats.org/officeDocument/2006/relationships/hyperlink" Target="https://podminky.urs.cz/item/CS_URS_2023_01/945412112" TargetMode="External" /><Relationship Id="rId42" Type="http://schemas.openxmlformats.org/officeDocument/2006/relationships/hyperlink" Target="https://podminky.urs.cz/item/CS_URS_2023_01/RK-012" TargetMode="External" /><Relationship Id="rId43" Type="http://schemas.openxmlformats.org/officeDocument/2006/relationships/hyperlink" Target="https://podminky.urs.cz/item/CS_URS_2023_01/011464000.1" TargetMode="External" /><Relationship Id="rId44" Type="http://schemas.openxmlformats.org/officeDocument/2006/relationships/hyperlink" Target="https://podminky.urs.cz/item/CS_URS_2023_01/012103000.1" TargetMode="External" /><Relationship Id="rId45" Type="http://schemas.openxmlformats.org/officeDocument/2006/relationships/hyperlink" Target="https://podminky.urs.cz/item/CS_URS_2023_01/012303000.1" TargetMode="External" /><Relationship Id="rId46" Type="http://schemas.openxmlformats.org/officeDocument/2006/relationships/hyperlink" Target="https://podminky.urs.cz/item/CS_URS_2023_01/013254000.1" TargetMode="External" /><Relationship Id="rId47" Type="http://schemas.openxmlformats.org/officeDocument/2006/relationships/hyperlink" Target="https://podminky.urs.cz/item/CS_URS_2023_01/030001000_01" TargetMode="External" /><Relationship Id="rId48" Type="http://schemas.openxmlformats.org/officeDocument/2006/relationships/hyperlink" Target="https://podminky.urs.cz/item/CS_URS_2023_01/041103000" TargetMode="External" /><Relationship Id="rId49" Type="http://schemas.openxmlformats.org/officeDocument/2006/relationships/hyperlink" Target="https://podminky.urs.cz/item/CS_URS_2023_01/045203000_01" TargetMode="External" /><Relationship Id="rId50" Type="http://schemas.openxmlformats.org/officeDocument/2006/relationships/hyperlink" Target="https://podminky.urs.cz/item/CS_URS_2023_01/081002000" TargetMode="External" /><Relationship Id="rId5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30001000" TargetMode="External" /><Relationship Id="rId2" Type="http://schemas.openxmlformats.org/officeDocument/2006/relationships/hyperlink" Target="https://podminky.urs.cz/item/CS_URS_2023_01/091704000" TargetMode="External" /><Relationship Id="rId3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203000" TargetMode="External" /><Relationship Id="rId2" Type="http://schemas.openxmlformats.org/officeDocument/2006/relationships/hyperlink" Target="https://podminky.urs.cz/item/CS_URS_2023_01/013254000" TargetMode="External" /><Relationship Id="rId3" Type="http://schemas.openxmlformats.org/officeDocument/2006/relationships/hyperlink" Target="https://podminky.urs.cz/item/CS_URS_2023_01/072002000" TargetMode="External" /><Relationship Id="rId4" Type="http://schemas.openxmlformats.org/officeDocument/2006/relationships/hyperlink" Target="https://podminky.urs.cz/item/CS_URS_2023_01/075603000" TargetMode="External" /><Relationship Id="rId5" Type="http://schemas.openxmlformats.org/officeDocument/2006/relationships/hyperlink" Target="https://podminky.urs.cz/item/CS_URS_2023_01/062002000" TargetMode="External" /><Relationship Id="rId6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221" TargetMode="External" /><Relationship Id="rId2" Type="http://schemas.openxmlformats.org/officeDocument/2006/relationships/hyperlink" Target="https://podminky.urs.cz/item/CS_URS_2023_01/113107164" TargetMode="External" /><Relationship Id="rId3" Type="http://schemas.openxmlformats.org/officeDocument/2006/relationships/hyperlink" Target="https://podminky.urs.cz/item/CS_URS_2023_01/113107322" TargetMode="External" /><Relationship Id="rId4" Type="http://schemas.openxmlformats.org/officeDocument/2006/relationships/hyperlink" Target="https://podminky.urs.cz/item/CS_URS_2023_01/113106185" TargetMode="External" /><Relationship Id="rId5" Type="http://schemas.openxmlformats.org/officeDocument/2006/relationships/hyperlink" Target="https://podminky.urs.cz/item/CS_URS_2023_01/113107344" TargetMode="External" /><Relationship Id="rId6" Type="http://schemas.openxmlformats.org/officeDocument/2006/relationships/hyperlink" Target="https://podminky.urs.cz/item/CS_URS_2023_01/121103111" TargetMode="External" /><Relationship Id="rId7" Type="http://schemas.openxmlformats.org/officeDocument/2006/relationships/hyperlink" Target="https://podminky.urs.cz/item/CS_URS_2023_01/122251102" TargetMode="External" /><Relationship Id="rId8" Type="http://schemas.openxmlformats.org/officeDocument/2006/relationships/hyperlink" Target="https://podminky.urs.cz/item/CS_URS_2023_01/162751117" TargetMode="External" /><Relationship Id="rId9" Type="http://schemas.openxmlformats.org/officeDocument/2006/relationships/hyperlink" Target="https://podminky.urs.cz/item/CS_URS_2023_01/162751119" TargetMode="External" /><Relationship Id="rId10" Type="http://schemas.openxmlformats.org/officeDocument/2006/relationships/hyperlink" Target="https://podminky.urs.cz/item/CS_URS_2023_01/167103101" TargetMode="External" /><Relationship Id="rId11" Type="http://schemas.openxmlformats.org/officeDocument/2006/relationships/hyperlink" Target="https://podminky.urs.cz/item/CS_URS_2023_01/162306111" TargetMode="External" /><Relationship Id="rId12" Type="http://schemas.openxmlformats.org/officeDocument/2006/relationships/hyperlink" Target="https://podminky.urs.cz/item/CS_URS_2023_01/113154112" TargetMode="External" /><Relationship Id="rId13" Type="http://schemas.openxmlformats.org/officeDocument/2006/relationships/hyperlink" Target="https://podminky.urs.cz/item/CS_URS_2023_01/113154113" TargetMode="External" /><Relationship Id="rId14" Type="http://schemas.openxmlformats.org/officeDocument/2006/relationships/hyperlink" Target="https://podminky.urs.cz/item/CS_URS_2023_01/113154124" TargetMode="External" /><Relationship Id="rId15" Type="http://schemas.openxmlformats.org/officeDocument/2006/relationships/hyperlink" Target="https://podminky.urs.cz/item/CS_URS_2023_01/113154255" TargetMode="External" /><Relationship Id="rId16" Type="http://schemas.openxmlformats.org/officeDocument/2006/relationships/hyperlink" Target="https://podminky.urs.cz/item/CS_URS_2023_01/111211201" TargetMode="External" /><Relationship Id="rId17" Type="http://schemas.openxmlformats.org/officeDocument/2006/relationships/hyperlink" Target="https://podminky.urs.cz/item/CS_URS_2023_01/171251201" TargetMode="External" /><Relationship Id="rId18" Type="http://schemas.openxmlformats.org/officeDocument/2006/relationships/hyperlink" Target="https://podminky.urs.cz/item/CS_URS_2023_01/113205112" TargetMode="External" /><Relationship Id="rId19" Type="http://schemas.openxmlformats.org/officeDocument/2006/relationships/hyperlink" Target="https://podminky.urs.cz/item/CS_URS_2023_01/919735114" TargetMode="External" /><Relationship Id="rId20" Type="http://schemas.openxmlformats.org/officeDocument/2006/relationships/hyperlink" Target="https://podminky.urs.cz/item/CS_URS_2023_01/997002611" TargetMode="External" /><Relationship Id="rId21" Type="http://schemas.openxmlformats.org/officeDocument/2006/relationships/hyperlink" Target="https://podminky.urs.cz/item/CS_URS_2023_01/966008113" TargetMode="External" /><Relationship Id="rId22" Type="http://schemas.openxmlformats.org/officeDocument/2006/relationships/hyperlink" Target="https://podminky.urs.cz/item/CS_URS_2023_01/966008212" TargetMode="External" /><Relationship Id="rId23" Type="http://schemas.openxmlformats.org/officeDocument/2006/relationships/hyperlink" Target="https://podminky.urs.cz/item/CS_URS_2023_01/962051111" TargetMode="External" /><Relationship Id="rId24" Type="http://schemas.openxmlformats.org/officeDocument/2006/relationships/hyperlink" Target="https://podminky.urs.cz/item/CS_URS_2023_01/966006257" TargetMode="External" /><Relationship Id="rId25" Type="http://schemas.openxmlformats.org/officeDocument/2006/relationships/hyperlink" Target="https://podminky.urs.cz/item/CS_URS_2023_01/966008222" TargetMode="External" /><Relationship Id="rId26" Type="http://schemas.openxmlformats.org/officeDocument/2006/relationships/hyperlink" Target="https://podminky.urs.cz/item/CS_URS_2023_01/919735111" TargetMode="External" /><Relationship Id="rId27" Type="http://schemas.openxmlformats.org/officeDocument/2006/relationships/hyperlink" Target="https://podminky.urs.cz/item/CS_URS_2023_01/919735112" TargetMode="External" /><Relationship Id="rId28" Type="http://schemas.openxmlformats.org/officeDocument/2006/relationships/hyperlink" Target="https://podminky.urs.cz/item/CS_URS_2023_01/997231111" TargetMode="External" /><Relationship Id="rId29" Type="http://schemas.openxmlformats.org/officeDocument/2006/relationships/hyperlink" Target="https://podminky.urs.cz/item/CS_URS_2023_01/997231119" TargetMode="External" /><Relationship Id="rId30" Type="http://schemas.openxmlformats.org/officeDocument/2006/relationships/hyperlink" Target="https://podminky.urs.cz/item/CS_URS_2023_01/966076141" TargetMode="External" /><Relationship Id="rId3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164" TargetMode="External" /><Relationship Id="rId2" Type="http://schemas.openxmlformats.org/officeDocument/2006/relationships/hyperlink" Target="https://podminky.urs.cz/item/CS_URS_2023_01/113107344" TargetMode="External" /><Relationship Id="rId3" Type="http://schemas.openxmlformats.org/officeDocument/2006/relationships/hyperlink" Target="https://podminky.urs.cz/item/CS_URS_2023_01/121103111" TargetMode="External" /><Relationship Id="rId4" Type="http://schemas.openxmlformats.org/officeDocument/2006/relationships/hyperlink" Target="https://podminky.urs.cz/item/CS_URS_2023_01/122251101" TargetMode="External" /><Relationship Id="rId5" Type="http://schemas.openxmlformats.org/officeDocument/2006/relationships/hyperlink" Target="https://podminky.urs.cz/item/CS_URS_2023_01/162751117" TargetMode="External" /><Relationship Id="rId6" Type="http://schemas.openxmlformats.org/officeDocument/2006/relationships/hyperlink" Target="https://podminky.urs.cz/item/CS_URS_2023_01/162751119" TargetMode="External" /><Relationship Id="rId7" Type="http://schemas.openxmlformats.org/officeDocument/2006/relationships/hyperlink" Target="https://podminky.urs.cz/item/CS_URS_2023_01/113154112" TargetMode="External" /><Relationship Id="rId8" Type="http://schemas.openxmlformats.org/officeDocument/2006/relationships/hyperlink" Target="https://podminky.urs.cz/item/CS_URS_2023_01/113154254" TargetMode="External" /><Relationship Id="rId9" Type="http://schemas.openxmlformats.org/officeDocument/2006/relationships/hyperlink" Target="https://podminky.urs.cz/item/CS_URS_2023_01/171201231" TargetMode="External" /><Relationship Id="rId10" Type="http://schemas.openxmlformats.org/officeDocument/2006/relationships/hyperlink" Target="https://podminky.urs.cz/item/CS_URS_2023_01/171251201" TargetMode="External" /><Relationship Id="rId11" Type="http://schemas.openxmlformats.org/officeDocument/2006/relationships/hyperlink" Target="https://podminky.urs.cz/item/CS_URS_2023_01/919735111" TargetMode="External" /><Relationship Id="rId12" Type="http://schemas.openxmlformats.org/officeDocument/2006/relationships/hyperlink" Target="https://podminky.urs.cz/item/CS_URS_2023_01/919735112" TargetMode="External" /><Relationship Id="rId13" Type="http://schemas.openxmlformats.org/officeDocument/2006/relationships/hyperlink" Target="https://podminky.urs.cz/item/CS_URS_2023_01/997002611" TargetMode="External" /><Relationship Id="rId14" Type="http://schemas.openxmlformats.org/officeDocument/2006/relationships/hyperlink" Target="https://podminky.urs.cz/item/CS_URS_2023_01/997231111" TargetMode="External" /><Relationship Id="rId15" Type="http://schemas.openxmlformats.org/officeDocument/2006/relationships/hyperlink" Target="https://podminky.urs.cz/item/CS_URS_2023_01/997231119" TargetMode="External" /><Relationship Id="rId1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71201231" TargetMode="External" /><Relationship Id="rId2" Type="http://schemas.openxmlformats.org/officeDocument/2006/relationships/hyperlink" Target="https://podminky.urs.cz/item/CS_URS_2023_01/997013873" TargetMode="External" /><Relationship Id="rId3" Type="http://schemas.openxmlformats.org/officeDocument/2006/relationships/hyperlink" Target="https://podminky.urs.cz/item/CS_URS_2023_01/997013875" TargetMode="External" /><Relationship Id="rId4" Type="http://schemas.openxmlformats.org/officeDocument/2006/relationships/hyperlink" Target="https://podminky.urs.cz/item/CS_URS_2023_01/997013861" TargetMode="External" /><Relationship Id="rId5" Type="http://schemas.openxmlformats.org/officeDocument/2006/relationships/hyperlink" Target="https://podminky.urs.cz/item/CS_URS_2023_01/997013873" TargetMode="External" /><Relationship Id="rId6" Type="http://schemas.openxmlformats.org/officeDocument/2006/relationships/hyperlink" Target="https://podminky.urs.cz/item/CS_URS_2023_01/997013875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81006111" TargetMode="External" /><Relationship Id="rId2" Type="http://schemas.openxmlformats.org/officeDocument/2006/relationships/hyperlink" Target="https://podminky.urs.cz/item/CS_URS_2023_01/181912111" TargetMode="External" /><Relationship Id="rId3" Type="http://schemas.openxmlformats.org/officeDocument/2006/relationships/hyperlink" Target="https://podminky.urs.cz/item/CS_URS_2023_01/181951112" TargetMode="External" /><Relationship Id="rId4" Type="http://schemas.openxmlformats.org/officeDocument/2006/relationships/hyperlink" Target="https://podminky.urs.cz/item/CS_URS_2023_01/181411131" TargetMode="External" /><Relationship Id="rId5" Type="http://schemas.openxmlformats.org/officeDocument/2006/relationships/hyperlink" Target="https://podminky.urs.cz/item/CS_URS_2023_01/339921133" TargetMode="External" /><Relationship Id="rId6" Type="http://schemas.openxmlformats.org/officeDocument/2006/relationships/hyperlink" Target="https://podminky.urs.cz/item/CS_URS_2023_01/564851111" TargetMode="External" /><Relationship Id="rId7" Type="http://schemas.openxmlformats.org/officeDocument/2006/relationships/hyperlink" Target="https://podminky.urs.cz/item/CS_URS_2023_01/564831111" TargetMode="External" /><Relationship Id="rId8" Type="http://schemas.openxmlformats.org/officeDocument/2006/relationships/hyperlink" Target="https://podminky.urs.cz/item/CS_URS_2023_01/564760111" TargetMode="External" /><Relationship Id="rId9" Type="http://schemas.openxmlformats.org/officeDocument/2006/relationships/hyperlink" Target="https://podminky.urs.cz/item/CS_URS_2023_01/564761111" TargetMode="External" /><Relationship Id="rId10" Type="http://schemas.openxmlformats.org/officeDocument/2006/relationships/hyperlink" Target="https://podminky.urs.cz/item/CS_URS_2023_01/564801112" TargetMode="External" /><Relationship Id="rId11" Type="http://schemas.openxmlformats.org/officeDocument/2006/relationships/hyperlink" Target="https://podminky.urs.cz/item/CS_URS_2023_01/577134121" TargetMode="External" /><Relationship Id="rId12" Type="http://schemas.openxmlformats.org/officeDocument/2006/relationships/hyperlink" Target="https://podminky.urs.cz/item/CS_URS_2023_01/573191111" TargetMode="External" /><Relationship Id="rId13" Type="http://schemas.openxmlformats.org/officeDocument/2006/relationships/hyperlink" Target="https://podminky.urs.cz/item/CS_URS_2023_01/565145111" TargetMode="External" /><Relationship Id="rId14" Type="http://schemas.openxmlformats.org/officeDocument/2006/relationships/hyperlink" Target="https://podminky.urs.cz/item/CS_URS_2023_01/573211108" TargetMode="External" /><Relationship Id="rId15" Type="http://schemas.openxmlformats.org/officeDocument/2006/relationships/hyperlink" Target="https://podminky.urs.cz/item/CS_URS_2023_01/596211113" TargetMode="External" /><Relationship Id="rId16" Type="http://schemas.openxmlformats.org/officeDocument/2006/relationships/hyperlink" Target="https://podminky.urs.cz/item/CS_URS_2023_01/596211211" TargetMode="External" /><Relationship Id="rId17" Type="http://schemas.openxmlformats.org/officeDocument/2006/relationships/hyperlink" Target="https://podminky.urs.cz/item/CS_URS_2023_01/916231213" TargetMode="External" /><Relationship Id="rId18" Type="http://schemas.openxmlformats.org/officeDocument/2006/relationships/hyperlink" Target="https://podminky.urs.cz/item/CS_URS_2023_01/916111122" TargetMode="External" /><Relationship Id="rId19" Type="http://schemas.openxmlformats.org/officeDocument/2006/relationships/hyperlink" Target="https://podminky.urs.cz/item/CS_URS_2023_01/916111123" TargetMode="External" /><Relationship Id="rId20" Type="http://schemas.openxmlformats.org/officeDocument/2006/relationships/hyperlink" Target="https://podminky.urs.cz/item/CS_URS_2023_01/916131213" TargetMode="External" /><Relationship Id="rId21" Type="http://schemas.openxmlformats.org/officeDocument/2006/relationships/hyperlink" Target="https://podminky.urs.cz/item/CS_URS_2023_01/916991121" TargetMode="External" /><Relationship Id="rId22" Type="http://schemas.openxmlformats.org/officeDocument/2006/relationships/hyperlink" Target="https://podminky.urs.cz/item/CS_URS_2023_01/919112213" TargetMode="External" /><Relationship Id="rId23" Type="http://schemas.openxmlformats.org/officeDocument/2006/relationships/hyperlink" Target="https://podminky.urs.cz/item/CS_URS_2023_01/919121213" TargetMode="External" /><Relationship Id="rId24" Type="http://schemas.openxmlformats.org/officeDocument/2006/relationships/hyperlink" Target="https://podminky.urs.cz/item/CS_URS_2023_01/936172121" TargetMode="External" /><Relationship Id="rId25" Type="http://schemas.openxmlformats.org/officeDocument/2006/relationships/hyperlink" Target="https://podminky.urs.cz/item/CS_URS_2023_01/911121211" TargetMode="External" /><Relationship Id="rId26" Type="http://schemas.openxmlformats.org/officeDocument/2006/relationships/hyperlink" Target="https://podminky.urs.cz/item/CS_URS_2023_01/911121311" TargetMode="External" /><Relationship Id="rId27" Type="http://schemas.openxmlformats.org/officeDocument/2006/relationships/hyperlink" Target="https://podminky.urs.cz/item/CS_URS_2023_01/998223011" TargetMode="External" /><Relationship Id="rId2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81006111" TargetMode="External" /><Relationship Id="rId2" Type="http://schemas.openxmlformats.org/officeDocument/2006/relationships/hyperlink" Target="https://podminky.urs.cz/item/CS_URS_2023_01/181912111" TargetMode="External" /><Relationship Id="rId3" Type="http://schemas.openxmlformats.org/officeDocument/2006/relationships/hyperlink" Target="https://podminky.urs.cz/item/CS_URS_2023_01/181951112" TargetMode="External" /><Relationship Id="rId4" Type="http://schemas.openxmlformats.org/officeDocument/2006/relationships/hyperlink" Target="https://podminky.urs.cz/item/CS_URS_2023_01/181411131" TargetMode="External" /><Relationship Id="rId5" Type="http://schemas.openxmlformats.org/officeDocument/2006/relationships/hyperlink" Target="https://podminky.urs.cz/item/CS_URS_2023_01/564851111" TargetMode="External" /><Relationship Id="rId6" Type="http://schemas.openxmlformats.org/officeDocument/2006/relationships/hyperlink" Target="https://podminky.urs.cz/item/CS_URS_2023_01/564831111" TargetMode="External" /><Relationship Id="rId7" Type="http://schemas.openxmlformats.org/officeDocument/2006/relationships/hyperlink" Target="https://podminky.urs.cz/item/CS_URS_2023_01/564760111" TargetMode="External" /><Relationship Id="rId8" Type="http://schemas.openxmlformats.org/officeDocument/2006/relationships/hyperlink" Target="https://podminky.urs.cz/item/CS_URS_2023_01/564761111" TargetMode="External" /><Relationship Id="rId9" Type="http://schemas.openxmlformats.org/officeDocument/2006/relationships/hyperlink" Target="https://podminky.urs.cz/item/CS_URS_2023_01/564801112" TargetMode="External" /><Relationship Id="rId10" Type="http://schemas.openxmlformats.org/officeDocument/2006/relationships/hyperlink" Target="https://podminky.urs.cz/item/CS_URS_2023_01/577134211" TargetMode="External" /><Relationship Id="rId11" Type="http://schemas.openxmlformats.org/officeDocument/2006/relationships/hyperlink" Target="https://podminky.urs.cz/item/CS_URS_2023_01/573191111" TargetMode="External" /><Relationship Id="rId12" Type="http://schemas.openxmlformats.org/officeDocument/2006/relationships/hyperlink" Target="https://podminky.urs.cz/item/CS_URS_2023_01/565145111" TargetMode="External" /><Relationship Id="rId13" Type="http://schemas.openxmlformats.org/officeDocument/2006/relationships/hyperlink" Target="https://podminky.urs.cz/item/CS_URS_2023_01/573211108" TargetMode="External" /><Relationship Id="rId14" Type="http://schemas.openxmlformats.org/officeDocument/2006/relationships/hyperlink" Target="https://podminky.urs.cz/item/CS_URS_2023_01/596211113" TargetMode="External" /><Relationship Id="rId15" Type="http://schemas.openxmlformats.org/officeDocument/2006/relationships/hyperlink" Target="https://podminky.urs.cz/item/CS_URS_2023_01/916231213" TargetMode="External" /><Relationship Id="rId16" Type="http://schemas.openxmlformats.org/officeDocument/2006/relationships/hyperlink" Target="https://podminky.urs.cz/item/CS_URS_2023_01/916991121" TargetMode="External" /><Relationship Id="rId17" Type="http://schemas.openxmlformats.org/officeDocument/2006/relationships/hyperlink" Target="https://podminky.urs.cz/item/CS_URS_2023_01/919112213" TargetMode="External" /><Relationship Id="rId18" Type="http://schemas.openxmlformats.org/officeDocument/2006/relationships/hyperlink" Target="https://podminky.urs.cz/item/CS_URS_2023_01/919121213" TargetMode="External" /><Relationship Id="rId19" Type="http://schemas.openxmlformats.org/officeDocument/2006/relationships/hyperlink" Target="https://podminky.urs.cz/item/CS_URS_2023_01/998225111" TargetMode="External" /><Relationship Id="rId2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5101201" TargetMode="External" /><Relationship Id="rId2" Type="http://schemas.openxmlformats.org/officeDocument/2006/relationships/hyperlink" Target="https://podminky.urs.cz/item/CS_URS_2023_01/115101301" TargetMode="External" /><Relationship Id="rId3" Type="http://schemas.openxmlformats.org/officeDocument/2006/relationships/hyperlink" Target="https://podminky.urs.cz/item/CS_URS_2023_01/119001421" TargetMode="External" /><Relationship Id="rId4" Type="http://schemas.openxmlformats.org/officeDocument/2006/relationships/hyperlink" Target="https://podminky.urs.cz/item/CS_URS_2023_01/132254205" TargetMode="External" /><Relationship Id="rId5" Type="http://schemas.openxmlformats.org/officeDocument/2006/relationships/hyperlink" Target="https://podminky.urs.cz/item/CS_URS_2023_01/139001101" TargetMode="External" /><Relationship Id="rId6" Type="http://schemas.openxmlformats.org/officeDocument/2006/relationships/hyperlink" Target="https://podminky.urs.cz/item/CS_URS_2023_01/151101101" TargetMode="External" /><Relationship Id="rId7" Type="http://schemas.openxmlformats.org/officeDocument/2006/relationships/hyperlink" Target="https://podminky.urs.cz/item/CS_URS_2023_01/151101102" TargetMode="External" /><Relationship Id="rId8" Type="http://schemas.openxmlformats.org/officeDocument/2006/relationships/hyperlink" Target="https://podminky.urs.cz/item/CS_URS_2023_01/151101111" TargetMode="External" /><Relationship Id="rId9" Type="http://schemas.openxmlformats.org/officeDocument/2006/relationships/hyperlink" Target="https://podminky.urs.cz/item/CS_URS_2023_01/151101112" TargetMode="External" /><Relationship Id="rId10" Type="http://schemas.openxmlformats.org/officeDocument/2006/relationships/hyperlink" Target="https://podminky.urs.cz/item/CS_URS_2023_01/162751117" TargetMode="External" /><Relationship Id="rId11" Type="http://schemas.openxmlformats.org/officeDocument/2006/relationships/hyperlink" Target="https://podminky.urs.cz/item/CS_URS_2023_01/162751119" TargetMode="External" /><Relationship Id="rId12" Type="http://schemas.openxmlformats.org/officeDocument/2006/relationships/hyperlink" Target="https://podminky.urs.cz/item/CS_URS_2023_01/171251201" TargetMode="External" /><Relationship Id="rId13" Type="http://schemas.openxmlformats.org/officeDocument/2006/relationships/hyperlink" Target="https://podminky.urs.cz/item/CS_URS_2023_01/174151101" TargetMode="External" /><Relationship Id="rId14" Type="http://schemas.openxmlformats.org/officeDocument/2006/relationships/hyperlink" Target="https://podminky.urs.cz/item/CS_URS_2023_01/175151101" TargetMode="External" /><Relationship Id="rId15" Type="http://schemas.openxmlformats.org/officeDocument/2006/relationships/hyperlink" Target="https://podminky.urs.cz/item/CS_URS_2023_01/181912112" TargetMode="External" /><Relationship Id="rId16" Type="http://schemas.openxmlformats.org/officeDocument/2006/relationships/hyperlink" Target="https://podminky.urs.cz/item/CS_URS_2023_01/451541111" TargetMode="External" /><Relationship Id="rId17" Type="http://schemas.openxmlformats.org/officeDocument/2006/relationships/hyperlink" Target="https://podminky.urs.cz/item/CS_URS_2023_01/451315117" TargetMode="External" /><Relationship Id="rId18" Type="http://schemas.openxmlformats.org/officeDocument/2006/relationships/hyperlink" Target="https://podminky.urs.cz/item/CS_URS_2023_01/451577121" TargetMode="External" /><Relationship Id="rId19" Type="http://schemas.openxmlformats.org/officeDocument/2006/relationships/hyperlink" Target="https://podminky.urs.cz/item/CS_URS_2023_01/465511512" TargetMode="External" /><Relationship Id="rId20" Type="http://schemas.openxmlformats.org/officeDocument/2006/relationships/hyperlink" Target="https://podminky.urs.cz/item/CS_URS_2023_01/871310310" TargetMode="External" /><Relationship Id="rId21" Type="http://schemas.openxmlformats.org/officeDocument/2006/relationships/hyperlink" Target="https://podminky.urs.cz/item/CS_URS_2023_01/871350310" TargetMode="External" /><Relationship Id="rId22" Type="http://schemas.openxmlformats.org/officeDocument/2006/relationships/hyperlink" Target="https://podminky.urs.cz/item/CS_URS_2023_01/877350320" TargetMode="External" /><Relationship Id="rId23" Type="http://schemas.openxmlformats.org/officeDocument/2006/relationships/hyperlink" Target="https://podminky.urs.cz/item/CS_URS_2023_01/877310310" TargetMode="External" /><Relationship Id="rId24" Type="http://schemas.openxmlformats.org/officeDocument/2006/relationships/hyperlink" Target="https://podminky.urs.cz/item/CS_URS_2023_01/894812612" TargetMode="External" /><Relationship Id="rId25" Type="http://schemas.openxmlformats.org/officeDocument/2006/relationships/hyperlink" Target="https://podminky.urs.cz/item/CS_URS_2023_01/894812315" TargetMode="External" /><Relationship Id="rId26" Type="http://schemas.openxmlformats.org/officeDocument/2006/relationships/hyperlink" Target="https://podminky.urs.cz/item/CS_URS_2023_01/894812333" TargetMode="External" /><Relationship Id="rId27" Type="http://schemas.openxmlformats.org/officeDocument/2006/relationships/hyperlink" Target="https://podminky.urs.cz/item/CS_URS_2023_01/894812357" TargetMode="External" /><Relationship Id="rId28" Type="http://schemas.openxmlformats.org/officeDocument/2006/relationships/hyperlink" Target="https://podminky.urs.cz/item/CS_URS_2023_01/894812339" TargetMode="External" /><Relationship Id="rId29" Type="http://schemas.openxmlformats.org/officeDocument/2006/relationships/hyperlink" Target="https://podminky.urs.cz/item/CS_URS_2023_01/899722114" TargetMode="External" /><Relationship Id="rId30" Type="http://schemas.openxmlformats.org/officeDocument/2006/relationships/hyperlink" Target="https://podminky.urs.cz/item/CS_URS_2023_01/892351111" TargetMode="External" /><Relationship Id="rId31" Type="http://schemas.openxmlformats.org/officeDocument/2006/relationships/hyperlink" Target="https://podminky.urs.cz/item/CS_URS_2023_01/899211114" TargetMode="External" /><Relationship Id="rId32" Type="http://schemas.openxmlformats.org/officeDocument/2006/relationships/hyperlink" Target="https://podminky.urs.cz/item/CS_URS_2023_01/935113212" TargetMode="External" /><Relationship Id="rId33" Type="http://schemas.openxmlformats.org/officeDocument/2006/relationships/hyperlink" Target="https://podminky.urs.cz/item/CS_URS_2023_01/935114121" TargetMode="External" /><Relationship Id="rId34" Type="http://schemas.openxmlformats.org/officeDocument/2006/relationships/hyperlink" Target="https://podminky.urs.cz/item/CS_URS_2023_01/916991121" TargetMode="External" /><Relationship Id="rId35" Type="http://schemas.openxmlformats.org/officeDocument/2006/relationships/hyperlink" Target="https://podminky.urs.cz/item/CS_URS_2023_01/998276101" TargetMode="External" /><Relationship Id="rId36" Type="http://schemas.openxmlformats.org/officeDocument/2006/relationships/hyperlink" Target="https://podminky.urs.cz/item/CS_URS_2023_01/998225111" TargetMode="External" /><Relationship Id="rId3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71201231" TargetMode="External" /><Relationship Id="rId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15121112" TargetMode="External" /><Relationship Id="rId2" Type="http://schemas.openxmlformats.org/officeDocument/2006/relationships/hyperlink" Target="https://podminky.urs.cz/item/CS_URS_2023_01/915611111" TargetMode="External" /><Relationship Id="rId3" Type="http://schemas.openxmlformats.org/officeDocument/2006/relationships/hyperlink" Target="https://podminky.urs.cz/item/CS_URS_2023_01/915111112" TargetMode="External" /><Relationship Id="rId4" Type="http://schemas.openxmlformats.org/officeDocument/2006/relationships/hyperlink" Target="https://podminky.urs.cz/item/CS_URS_2023_01/915111122" TargetMode="External" /><Relationship Id="rId5" Type="http://schemas.openxmlformats.org/officeDocument/2006/relationships/hyperlink" Target="https://podminky.urs.cz/item/CS_URS_2023_01/915223121" TargetMode="External" /><Relationship Id="rId6" Type="http://schemas.openxmlformats.org/officeDocument/2006/relationships/hyperlink" Target="https://podminky.urs.cz/item/CS_URS_2023_01/966007111" TargetMode="External" /><Relationship Id="rId7" Type="http://schemas.openxmlformats.org/officeDocument/2006/relationships/hyperlink" Target="https://podminky.urs.cz/item/CS_URS_2023_01/966007112" TargetMode="External" /><Relationship Id="rId8" Type="http://schemas.openxmlformats.org/officeDocument/2006/relationships/hyperlink" Target="https://podminky.urs.cz/item/CS_URS_2023_01/914111111" TargetMode="External" /><Relationship Id="rId9" Type="http://schemas.openxmlformats.org/officeDocument/2006/relationships/hyperlink" Target="https://podminky.urs.cz/item/CS_URS_2023_01/914511112" TargetMode="External" /><Relationship Id="rId10" Type="http://schemas.openxmlformats.org/officeDocument/2006/relationships/hyperlink" Target="https://podminky.urs.cz/item/CS_URS_2023_01/912211111" TargetMode="External" /><Relationship Id="rId11" Type="http://schemas.openxmlformats.org/officeDocument/2006/relationships/hyperlink" Target="https://podminky.urs.cz/item/CS_URS_2023_01/914111111.1" TargetMode="External" /><Relationship Id="rId12" Type="http://schemas.openxmlformats.org/officeDocument/2006/relationships/hyperlink" Target="https://podminky.urs.cz/item/CS_URS_2023_01/998223011" TargetMode="External" /><Relationship Id="rId1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IMPORT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Šternberk, Chodníky ul. Jívavská - Nabídkový rozpočet s výkazem výměr - 01/2023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6. 6. 2023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ROUND(SUM(AG95:AG105),2)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ROUND(SUM(AS95:AS105),2)</f>
        <v>0</v>
      </c>
      <c r="AT94" s="114">
        <f>ROUND(SUM(AV94:AW94),2)</f>
        <v>0</v>
      </c>
      <c r="AU94" s="115">
        <f>ROUND(SUM(AU95:AU105),5)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ROUND(SUM(AZ95:AZ105),2)</f>
        <v>0</v>
      </c>
      <c r="BA94" s="114">
        <f>ROUND(SUM(BA95:BA105),2)</f>
        <v>0</v>
      </c>
      <c r="BB94" s="114">
        <f>ROUND(SUM(BB95:BB105),2)</f>
        <v>0</v>
      </c>
      <c r="BC94" s="114">
        <f>ROUND(SUM(BC95:BC105),2)</f>
        <v>0</v>
      </c>
      <c r="BD94" s="116">
        <f>ROUND(SUM(BD95:BD105),2)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14</v>
      </c>
      <c r="BW94" s="117" t="s">
        <v>5</v>
      </c>
      <c r="BX94" s="117" t="s">
        <v>75</v>
      </c>
      <c r="CL94" s="117" t="s">
        <v>1</v>
      </c>
    </row>
    <row r="95" s="7" customFormat="1" ht="24.75" customHeight="1">
      <c r="A95" s="119" t="s">
        <v>76</v>
      </c>
      <c r="B95" s="120"/>
      <c r="C95" s="121"/>
      <c r="D95" s="122" t="s">
        <v>77</v>
      </c>
      <c r="E95" s="122"/>
      <c r="F95" s="122"/>
      <c r="G95" s="122"/>
      <c r="H95" s="122"/>
      <c r="I95" s="123"/>
      <c r="J95" s="122" t="s">
        <v>78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'001.1 - SO 001.1 - Přípra...'!J30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'001.1 - SO 001.1 - Přípra...'!P118</f>
        <v>0</v>
      </c>
      <c r="AV95" s="128">
        <f>'001.1 - SO 001.1 - Přípra...'!J33</f>
        <v>0</v>
      </c>
      <c r="AW95" s="128">
        <f>'001.1 - SO 001.1 - Přípra...'!J34</f>
        <v>0</v>
      </c>
      <c r="AX95" s="128">
        <f>'001.1 - SO 001.1 - Přípra...'!J35</f>
        <v>0</v>
      </c>
      <c r="AY95" s="128">
        <f>'001.1 - SO 001.1 - Přípra...'!J36</f>
        <v>0</v>
      </c>
      <c r="AZ95" s="128">
        <f>'001.1 - SO 001.1 - Přípra...'!F33</f>
        <v>0</v>
      </c>
      <c r="BA95" s="128">
        <f>'001.1 - SO 001.1 - Přípra...'!F34</f>
        <v>0</v>
      </c>
      <c r="BB95" s="128">
        <f>'001.1 - SO 001.1 - Přípra...'!F35</f>
        <v>0</v>
      </c>
      <c r="BC95" s="128">
        <f>'001.1 - SO 001.1 - Přípra...'!F36</f>
        <v>0</v>
      </c>
      <c r="BD95" s="130">
        <f>'001.1 - SO 001.1 - Přípra...'!F37</f>
        <v>0</v>
      </c>
      <c r="BE95" s="7"/>
      <c r="BT95" s="131" t="s">
        <v>80</v>
      </c>
      <c r="BV95" s="131" t="s">
        <v>14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7" customFormat="1" ht="37.5" customHeight="1">
      <c r="A96" s="119" t="s">
        <v>76</v>
      </c>
      <c r="B96" s="120"/>
      <c r="C96" s="121"/>
      <c r="D96" s="122" t="s">
        <v>83</v>
      </c>
      <c r="E96" s="122"/>
      <c r="F96" s="122"/>
      <c r="G96" s="122"/>
      <c r="H96" s="122"/>
      <c r="I96" s="123"/>
      <c r="J96" s="122" t="s">
        <v>84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'001.2 - SO 001.2 - Přípra...'!J30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79</v>
      </c>
      <c r="AR96" s="126"/>
      <c r="AS96" s="127">
        <v>0</v>
      </c>
      <c r="AT96" s="128">
        <f>ROUND(SUM(AV96:AW96),2)</f>
        <v>0</v>
      </c>
      <c r="AU96" s="129">
        <f>'001.2 - SO 001.2 - Přípra...'!P118</f>
        <v>0</v>
      </c>
      <c r="AV96" s="128">
        <f>'001.2 - SO 001.2 - Přípra...'!J33</f>
        <v>0</v>
      </c>
      <c r="AW96" s="128">
        <f>'001.2 - SO 001.2 - Přípra...'!J34</f>
        <v>0</v>
      </c>
      <c r="AX96" s="128">
        <f>'001.2 - SO 001.2 - Přípra...'!J35</f>
        <v>0</v>
      </c>
      <c r="AY96" s="128">
        <f>'001.2 - SO 001.2 - Přípra...'!J36</f>
        <v>0</v>
      </c>
      <c r="AZ96" s="128">
        <f>'001.2 - SO 001.2 - Přípra...'!F33</f>
        <v>0</v>
      </c>
      <c r="BA96" s="128">
        <f>'001.2 - SO 001.2 - Přípra...'!F34</f>
        <v>0</v>
      </c>
      <c r="BB96" s="128">
        <f>'001.2 - SO 001.2 - Přípra...'!F35</f>
        <v>0</v>
      </c>
      <c r="BC96" s="128">
        <f>'001.2 - SO 001.2 - Přípra...'!F36</f>
        <v>0</v>
      </c>
      <c r="BD96" s="130">
        <f>'001.2 - SO 001.2 - Přípra...'!F37</f>
        <v>0</v>
      </c>
      <c r="BE96" s="7"/>
      <c r="BT96" s="131" t="s">
        <v>80</v>
      </c>
      <c r="BV96" s="131" t="s">
        <v>14</v>
      </c>
      <c r="BW96" s="131" t="s">
        <v>85</v>
      </c>
      <c r="BX96" s="131" t="s">
        <v>5</v>
      </c>
      <c r="CL96" s="131" t="s">
        <v>1</v>
      </c>
      <c r="CM96" s="131" t="s">
        <v>82</v>
      </c>
    </row>
    <row r="97" s="7" customFormat="1" ht="24.75" customHeight="1">
      <c r="A97" s="119" t="s">
        <v>76</v>
      </c>
      <c r="B97" s="120"/>
      <c r="C97" s="121"/>
      <c r="D97" s="122" t="s">
        <v>86</v>
      </c>
      <c r="E97" s="122"/>
      <c r="F97" s="122"/>
      <c r="G97" s="122"/>
      <c r="H97" s="122"/>
      <c r="I97" s="123"/>
      <c r="J97" s="122" t="s">
        <v>87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'001.3 - SO 001.3 - Přípra...'!J30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79</v>
      </c>
      <c r="AR97" s="126"/>
      <c r="AS97" s="127">
        <v>0</v>
      </c>
      <c r="AT97" s="128">
        <f>ROUND(SUM(AV97:AW97),2)</f>
        <v>0</v>
      </c>
      <c r="AU97" s="129">
        <f>'001.3 - SO 001.3 - Přípra...'!P118</f>
        <v>0</v>
      </c>
      <c r="AV97" s="128">
        <f>'001.3 - SO 001.3 - Přípra...'!J33</f>
        <v>0</v>
      </c>
      <c r="AW97" s="128">
        <f>'001.3 - SO 001.3 - Přípra...'!J34</f>
        <v>0</v>
      </c>
      <c r="AX97" s="128">
        <f>'001.3 - SO 001.3 - Přípra...'!J35</f>
        <v>0</v>
      </c>
      <c r="AY97" s="128">
        <f>'001.3 - SO 001.3 - Přípra...'!J36</f>
        <v>0</v>
      </c>
      <c r="AZ97" s="128">
        <f>'001.3 - SO 001.3 - Přípra...'!F33</f>
        <v>0</v>
      </c>
      <c r="BA97" s="128">
        <f>'001.3 - SO 001.3 - Přípra...'!F34</f>
        <v>0</v>
      </c>
      <c r="BB97" s="128">
        <f>'001.3 - SO 001.3 - Přípra...'!F35</f>
        <v>0</v>
      </c>
      <c r="BC97" s="128">
        <f>'001.3 - SO 001.3 - Přípra...'!F36</f>
        <v>0</v>
      </c>
      <c r="BD97" s="130">
        <f>'001.3 - SO 001.3 - Přípra...'!F37</f>
        <v>0</v>
      </c>
      <c r="BE97" s="7"/>
      <c r="BT97" s="131" t="s">
        <v>80</v>
      </c>
      <c r="BV97" s="131" t="s">
        <v>14</v>
      </c>
      <c r="BW97" s="131" t="s">
        <v>88</v>
      </c>
      <c r="BX97" s="131" t="s">
        <v>5</v>
      </c>
      <c r="CL97" s="131" t="s">
        <v>1</v>
      </c>
      <c r="CM97" s="131" t="s">
        <v>82</v>
      </c>
    </row>
    <row r="98" s="7" customFormat="1" ht="24.75" customHeight="1">
      <c r="A98" s="119" t="s">
        <v>76</v>
      </c>
      <c r="B98" s="120"/>
      <c r="C98" s="121"/>
      <c r="D98" s="122" t="s">
        <v>89</v>
      </c>
      <c r="E98" s="122"/>
      <c r="F98" s="122"/>
      <c r="G98" s="122"/>
      <c r="H98" s="122"/>
      <c r="I98" s="123"/>
      <c r="J98" s="122" t="s">
        <v>90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'101.1 - SO 101.1 – Chodní...'!J30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79</v>
      </c>
      <c r="AR98" s="126"/>
      <c r="AS98" s="127">
        <v>0</v>
      </c>
      <c r="AT98" s="128">
        <f>ROUND(SUM(AV98:AW98),2)</f>
        <v>0</v>
      </c>
      <c r="AU98" s="129">
        <f>'101.1 - SO 101.1 – Chodní...'!P121</f>
        <v>0</v>
      </c>
      <c r="AV98" s="128">
        <f>'101.1 - SO 101.1 – Chodní...'!J33</f>
        <v>0</v>
      </c>
      <c r="AW98" s="128">
        <f>'101.1 - SO 101.1 – Chodní...'!J34</f>
        <v>0</v>
      </c>
      <c r="AX98" s="128">
        <f>'101.1 - SO 101.1 – Chodní...'!J35</f>
        <v>0</v>
      </c>
      <c r="AY98" s="128">
        <f>'101.1 - SO 101.1 – Chodní...'!J36</f>
        <v>0</v>
      </c>
      <c r="AZ98" s="128">
        <f>'101.1 - SO 101.1 – Chodní...'!F33</f>
        <v>0</v>
      </c>
      <c r="BA98" s="128">
        <f>'101.1 - SO 101.1 – Chodní...'!F34</f>
        <v>0</v>
      </c>
      <c r="BB98" s="128">
        <f>'101.1 - SO 101.1 – Chodní...'!F35</f>
        <v>0</v>
      </c>
      <c r="BC98" s="128">
        <f>'101.1 - SO 101.1 – Chodní...'!F36</f>
        <v>0</v>
      </c>
      <c r="BD98" s="130">
        <f>'101.1 - SO 101.1 – Chodní...'!F37</f>
        <v>0</v>
      </c>
      <c r="BE98" s="7"/>
      <c r="BT98" s="131" t="s">
        <v>80</v>
      </c>
      <c r="BV98" s="131" t="s">
        <v>14</v>
      </c>
      <c r="BW98" s="131" t="s">
        <v>91</v>
      </c>
      <c r="BX98" s="131" t="s">
        <v>5</v>
      </c>
      <c r="CL98" s="131" t="s">
        <v>1</v>
      </c>
      <c r="CM98" s="131" t="s">
        <v>82</v>
      </c>
    </row>
    <row r="99" s="7" customFormat="1" ht="24.75" customHeight="1">
      <c r="A99" s="119" t="s">
        <v>76</v>
      </c>
      <c r="B99" s="120"/>
      <c r="C99" s="121"/>
      <c r="D99" s="122" t="s">
        <v>92</v>
      </c>
      <c r="E99" s="122"/>
      <c r="F99" s="122"/>
      <c r="G99" s="122"/>
      <c r="H99" s="122"/>
      <c r="I99" s="123"/>
      <c r="J99" s="122" t="s">
        <v>93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'101.2 - SO 101.2 – Chodní...'!J30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79</v>
      </c>
      <c r="AR99" s="126"/>
      <c r="AS99" s="127">
        <v>0</v>
      </c>
      <c r="AT99" s="128">
        <f>ROUND(SUM(AV99:AW99),2)</f>
        <v>0</v>
      </c>
      <c r="AU99" s="129">
        <f>'101.2 - SO 101.2 – Chodní...'!P120</f>
        <v>0</v>
      </c>
      <c r="AV99" s="128">
        <f>'101.2 - SO 101.2 – Chodní...'!J33</f>
        <v>0</v>
      </c>
      <c r="AW99" s="128">
        <f>'101.2 - SO 101.2 – Chodní...'!J34</f>
        <v>0</v>
      </c>
      <c r="AX99" s="128">
        <f>'101.2 - SO 101.2 – Chodní...'!J35</f>
        <v>0</v>
      </c>
      <c r="AY99" s="128">
        <f>'101.2 - SO 101.2 – Chodní...'!J36</f>
        <v>0</v>
      </c>
      <c r="AZ99" s="128">
        <f>'101.2 - SO 101.2 – Chodní...'!F33</f>
        <v>0</v>
      </c>
      <c r="BA99" s="128">
        <f>'101.2 - SO 101.2 – Chodní...'!F34</f>
        <v>0</v>
      </c>
      <c r="BB99" s="128">
        <f>'101.2 - SO 101.2 – Chodní...'!F35</f>
        <v>0</v>
      </c>
      <c r="BC99" s="128">
        <f>'101.2 - SO 101.2 – Chodní...'!F36</f>
        <v>0</v>
      </c>
      <c r="BD99" s="130">
        <f>'101.2 - SO 101.2 – Chodní...'!F37</f>
        <v>0</v>
      </c>
      <c r="BE99" s="7"/>
      <c r="BT99" s="131" t="s">
        <v>80</v>
      </c>
      <c r="BV99" s="131" t="s">
        <v>14</v>
      </c>
      <c r="BW99" s="131" t="s">
        <v>94</v>
      </c>
      <c r="BX99" s="131" t="s">
        <v>5</v>
      </c>
      <c r="CL99" s="131" t="s">
        <v>1</v>
      </c>
      <c r="CM99" s="131" t="s">
        <v>82</v>
      </c>
    </row>
    <row r="100" s="7" customFormat="1" ht="24.75" customHeight="1">
      <c r="A100" s="119" t="s">
        <v>76</v>
      </c>
      <c r="B100" s="120"/>
      <c r="C100" s="121"/>
      <c r="D100" s="122" t="s">
        <v>95</v>
      </c>
      <c r="E100" s="122"/>
      <c r="F100" s="122"/>
      <c r="G100" s="122"/>
      <c r="H100" s="122"/>
      <c r="I100" s="123"/>
      <c r="J100" s="122" t="s">
        <v>96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'102.1 - SO 102 – Odvodněn...'!J30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79</v>
      </c>
      <c r="AR100" s="126"/>
      <c r="AS100" s="127">
        <v>0</v>
      </c>
      <c r="AT100" s="128">
        <f>ROUND(SUM(AV100:AW100),2)</f>
        <v>0</v>
      </c>
      <c r="AU100" s="129">
        <f>'102.1 - SO 102 – Odvodněn...'!P121</f>
        <v>0</v>
      </c>
      <c r="AV100" s="128">
        <f>'102.1 - SO 102 – Odvodněn...'!J33</f>
        <v>0</v>
      </c>
      <c r="AW100" s="128">
        <f>'102.1 - SO 102 – Odvodněn...'!J34</f>
        <v>0</v>
      </c>
      <c r="AX100" s="128">
        <f>'102.1 - SO 102 – Odvodněn...'!J35</f>
        <v>0</v>
      </c>
      <c r="AY100" s="128">
        <f>'102.1 - SO 102 – Odvodněn...'!J36</f>
        <v>0</v>
      </c>
      <c r="AZ100" s="128">
        <f>'102.1 - SO 102 – Odvodněn...'!F33</f>
        <v>0</v>
      </c>
      <c r="BA100" s="128">
        <f>'102.1 - SO 102 – Odvodněn...'!F34</f>
        <v>0</v>
      </c>
      <c r="BB100" s="128">
        <f>'102.1 - SO 102 – Odvodněn...'!F35</f>
        <v>0</v>
      </c>
      <c r="BC100" s="128">
        <f>'102.1 - SO 102 – Odvodněn...'!F36</f>
        <v>0</v>
      </c>
      <c r="BD100" s="130">
        <f>'102.1 - SO 102 – Odvodněn...'!F37</f>
        <v>0</v>
      </c>
      <c r="BE100" s="7"/>
      <c r="BT100" s="131" t="s">
        <v>80</v>
      </c>
      <c r="BV100" s="131" t="s">
        <v>14</v>
      </c>
      <c r="BW100" s="131" t="s">
        <v>97</v>
      </c>
      <c r="BX100" s="131" t="s">
        <v>5</v>
      </c>
      <c r="CL100" s="131" t="s">
        <v>1</v>
      </c>
      <c r="CM100" s="131" t="s">
        <v>82</v>
      </c>
    </row>
    <row r="101" s="7" customFormat="1" ht="24.75" customHeight="1">
      <c r="A101" s="119" t="s">
        <v>76</v>
      </c>
      <c r="B101" s="120"/>
      <c r="C101" s="121"/>
      <c r="D101" s="122" t="s">
        <v>98</v>
      </c>
      <c r="E101" s="122"/>
      <c r="F101" s="122"/>
      <c r="G101" s="122"/>
      <c r="H101" s="122"/>
      <c r="I101" s="123"/>
      <c r="J101" s="122" t="s">
        <v>99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'102.2 - SO 102 – Odvodněn...'!J30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79</v>
      </c>
      <c r="AR101" s="126"/>
      <c r="AS101" s="127">
        <v>0</v>
      </c>
      <c r="AT101" s="128">
        <f>ROUND(SUM(AV101:AW101),2)</f>
        <v>0</v>
      </c>
      <c r="AU101" s="129">
        <f>'102.2 - SO 102 – Odvodněn...'!P116</f>
        <v>0</v>
      </c>
      <c r="AV101" s="128">
        <f>'102.2 - SO 102 – Odvodněn...'!J33</f>
        <v>0</v>
      </c>
      <c r="AW101" s="128">
        <f>'102.2 - SO 102 – Odvodněn...'!J34</f>
        <v>0</v>
      </c>
      <c r="AX101" s="128">
        <f>'102.2 - SO 102 – Odvodněn...'!J35</f>
        <v>0</v>
      </c>
      <c r="AY101" s="128">
        <f>'102.2 - SO 102 – Odvodněn...'!J36</f>
        <v>0</v>
      </c>
      <c r="AZ101" s="128">
        <f>'102.2 - SO 102 – Odvodněn...'!F33</f>
        <v>0</v>
      </c>
      <c r="BA101" s="128">
        <f>'102.2 - SO 102 – Odvodněn...'!F34</f>
        <v>0</v>
      </c>
      <c r="BB101" s="128">
        <f>'102.2 - SO 102 – Odvodněn...'!F35</f>
        <v>0</v>
      </c>
      <c r="BC101" s="128">
        <f>'102.2 - SO 102 – Odvodněn...'!F36</f>
        <v>0</v>
      </c>
      <c r="BD101" s="130">
        <f>'102.2 - SO 102 – Odvodněn...'!F37</f>
        <v>0</v>
      </c>
      <c r="BE101" s="7"/>
      <c r="BT101" s="131" t="s">
        <v>80</v>
      </c>
      <c r="BV101" s="131" t="s">
        <v>14</v>
      </c>
      <c r="BW101" s="131" t="s">
        <v>100</v>
      </c>
      <c r="BX101" s="131" t="s">
        <v>5</v>
      </c>
      <c r="CL101" s="131" t="s">
        <v>1</v>
      </c>
      <c r="CM101" s="131" t="s">
        <v>82</v>
      </c>
    </row>
    <row r="102" s="7" customFormat="1" ht="24.75" customHeight="1">
      <c r="A102" s="119" t="s">
        <v>76</v>
      </c>
      <c r="B102" s="120"/>
      <c r="C102" s="121"/>
      <c r="D102" s="122" t="s">
        <v>101</v>
      </c>
      <c r="E102" s="122"/>
      <c r="F102" s="122"/>
      <c r="G102" s="122"/>
      <c r="H102" s="122"/>
      <c r="I102" s="123"/>
      <c r="J102" s="122" t="s">
        <v>102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'111 - SO 111 - Dopravní z...'!J30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79</v>
      </c>
      <c r="AR102" s="126"/>
      <c r="AS102" s="127">
        <v>0</v>
      </c>
      <c r="AT102" s="128">
        <f>ROUND(SUM(AV102:AW102),2)</f>
        <v>0</v>
      </c>
      <c r="AU102" s="129">
        <f>'111 - SO 111 - Dopravní z...'!P120</f>
        <v>0</v>
      </c>
      <c r="AV102" s="128">
        <f>'111 - SO 111 - Dopravní z...'!J33</f>
        <v>0</v>
      </c>
      <c r="AW102" s="128">
        <f>'111 - SO 111 - Dopravní z...'!J34</f>
        <v>0</v>
      </c>
      <c r="AX102" s="128">
        <f>'111 - SO 111 - Dopravní z...'!J35</f>
        <v>0</v>
      </c>
      <c r="AY102" s="128">
        <f>'111 - SO 111 - Dopravní z...'!J36</f>
        <v>0</v>
      </c>
      <c r="AZ102" s="128">
        <f>'111 - SO 111 - Dopravní z...'!F33</f>
        <v>0</v>
      </c>
      <c r="BA102" s="128">
        <f>'111 - SO 111 - Dopravní z...'!F34</f>
        <v>0</v>
      </c>
      <c r="BB102" s="128">
        <f>'111 - SO 111 - Dopravní z...'!F35</f>
        <v>0</v>
      </c>
      <c r="BC102" s="128">
        <f>'111 - SO 111 - Dopravní z...'!F36</f>
        <v>0</v>
      </c>
      <c r="BD102" s="130">
        <f>'111 - SO 111 - Dopravní z...'!F37</f>
        <v>0</v>
      </c>
      <c r="BE102" s="7"/>
      <c r="BT102" s="131" t="s">
        <v>80</v>
      </c>
      <c r="BV102" s="131" t="s">
        <v>14</v>
      </c>
      <c r="BW102" s="131" t="s">
        <v>103</v>
      </c>
      <c r="BX102" s="131" t="s">
        <v>5</v>
      </c>
      <c r="CL102" s="131" t="s">
        <v>1</v>
      </c>
      <c r="CM102" s="131" t="s">
        <v>82</v>
      </c>
    </row>
    <row r="103" s="7" customFormat="1" ht="24.75" customHeight="1">
      <c r="A103" s="119" t="s">
        <v>76</v>
      </c>
      <c r="B103" s="120"/>
      <c r="C103" s="121"/>
      <c r="D103" s="122" t="s">
        <v>104</v>
      </c>
      <c r="E103" s="122"/>
      <c r="F103" s="122"/>
      <c r="G103" s="122"/>
      <c r="H103" s="122"/>
      <c r="I103" s="123"/>
      <c r="J103" s="122" t="s">
        <v>105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'401 - SO 401 - Veřejné os...'!J30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79</v>
      </c>
      <c r="AR103" s="126"/>
      <c r="AS103" s="127">
        <v>0</v>
      </c>
      <c r="AT103" s="128">
        <f>ROUND(SUM(AV103:AW103),2)</f>
        <v>0</v>
      </c>
      <c r="AU103" s="129">
        <f>'401 - SO 401 - Veřejné os...'!P126</f>
        <v>0</v>
      </c>
      <c r="AV103" s="128">
        <f>'401 - SO 401 - Veřejné os...'!J33</f>
        <v>0</v>
      </c>
      <c r="AW103" s="128">
        <f>'401 - SO 401 - Veřejné os...'!J34</f>
        <v>0</v>
      </c>
      <c r="AX103" s="128">
        <f>'401 - SO 401 - Veřejné os...'!J35</f>
        <v>0</v>
      </c>
      <c r="AY103" s="128">
        <f>'401 - SO 401 - Veřejné os...'!J36</f>
        <v>0</v>
      </c>
      <c r="AZ103" s="128">
        <f>'401 - SO 401 - Veřejné os...'!F33</f>
        <v>0</v>
      </c>
      <c r="BA103" s="128">
        <f>'401 - SO 401 - Veřejné os...'!F34</f>
        <v>0</v>
      </c>
      <c r="BB103" s="128">
        <f>'401 - SO 401 - Veřejné os...'!F35</f>
        <v>0</v>
      </c>
      <c r="BC103" s="128">
        <f>'401 - SO 401 - Veřejné os...'!F36</f>
        <v>0</v>
      </c>
      <c r="BD103" s="130">
        <f>'401 - SO 401 - Veřejné os...'!F37</f>
        <v>0</v>
      </c>
      <c r="BE103" s="7"/>
      <c r="BT103" s="131" t="s">
        <v>80</v>
      </c>
      <c r="BV103" s="131" t="s">
        <v>14</v>
      </c>
      <c r="BW103" s="131" t="s">
        <v>106</v>
      </c>
      <c r="BX103" s="131" t="s">
        <v>5</v>
      </c>
      <c r="CL103" s="131" t="s">
        <v>1</v>
      </c>
      <c r="CM103" s="131" t="s">
        <v>82</v>
      </c>
    </row>
    <row r="104" s="7" customFormat="1" ht="16.5" customHeight="1">
      <c r="A104" s="119" t="s">
        <v>76</v>
      </c>
      <c r="B104" s="120"/>
      <c r="C104" s="121"/>
      <c r="D104" s="122" t="s">
        <v>107</v>
      </c>
      <c r="E104" s="122"/>
      <c r="F104" s="122"/>
      <c r="G104" s="122"/>
      <c r="H104" s="122"/>
      <c r="I104" s="123"/>
      <c r="J104" s="122" t="s">
        <v>108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'VRNN - VRN - Nepřímé náklady'!J30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79</v>
      </c>
      <c r="AR104" s="126"/>
      <c r="AS104" s="127">
        <v>0</v>
      </c>
      <c r="AT104" s="128">
        <f>ROUND(SUM(AV104:AW104),2)</f>
        <v>0</v>
      </c>
      <c r="AU104" s="129">
        <f>'VRNN - VRN - Nepřímé náklady'!P121</f>
        <v>0</v>
      </c>
      <c r="AV104" s="128">
        <f>'VRNN - VRN - Nepřímé náklady'!J33</f>
        <v>0</v>
      </c>
      <c r="AW104" s="128">
        <f>'VRNN - VRN - Nepřímé náklady'!J34</f>
        <v>0</v>
      </c>
      <c r="AX104" s="128">
        <f>'VRNN - VRN - Nepřímé náklady'!J35</f>
        <v>0</v>
      </c>
      <c r="AY104" s="128">
        <f>'VRNN - VRN - Nepřímé náklady'!J36</f>
        <v>0</v>
      </c>
      <c r="AZ104" s="128">
        <f>'VRNN - VRN - Nepřímé náklady'!F33</f>
        <v>0</v>
      </c>
      <c r="BA104" s="128">
        <f>'VRNN - VRN - Nepřímé náklady'!F34</f>
        <v>0</v>
      </c>
      <c r="BB104" s="128">
        <f>'VRNN - VRN - Nepřímé náklady'!F35</f>
        <v>0</v>
      </c>
      <c r="BC104" s="128">
        <f>'VRNN - VRN - Nepřímé náklady'!F36</f>
        <v>0</v>
      </c>
      <c r="BD104" s="130">
        <f>'VRNN - VRN - Nepřímé náklady'!F37</f>
        <v>0</v>
      </c>
      <c r="BE104" s="7"/>
      <c r="BT104" s="131" t="s">
        <v>80</v>
      </c>
      <c r="BV104" s="131" t="s">
        <v>14</v>
      </c>
      <c r="BW104" s="131" t="s">
        <v>109</v>
      </c>
      <c r="BX104" s="131" t="s">
        <v>5</v>
      </c>
      <c r="CL104" s="131" t="s">
        <v>1</v>
      </c>
      <c r="CM104" s="131" t="s">
        <v>82</v>
      </c>
    </row>
    <row r="105" s="7" customFormat="1" ht="24.75" customHeight="1">
      <c r="A105" s="119" t="s">
        <v>76</v>
      </c>
      <c r="B105" s="120"/>
      <c r="C105" s="121"/>
      <c r="D105" s="122" t="s">
        <v>110</v>
      </c>
      <c r="E105" s="122"/>
      <c r="F105" s="122"/>
      <c r="G105" s="122"/>
      <c r="H105" s="122"/>
      <c r="I105" s="123"/>
      <c r="J105" s="122" t="s">
        <v>111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'VRNU - VRN - Přímé výdaje...'!J30</f>
        <v>0</v>
      </c>
      <c r="AH105" s="123"/>
      <c r="AI105" s="123"/>
      <c r="AJ105" s="123"/>
      <c r="AK105" s="123"/>
      <c r="AL105" s="123"/>
      <c r="AM105" s="123"/>
      <c r="AN105" s="124">
        <f>SUM(AG105,AT105)</f>
        <v>0</v>
      </c>
      <c r="AO105" s="123"/>
      <c r="AP105" s="123"/>
      <c r="AQ105" s="125" t="s">
        <v>79</v>
      </c>
      <c r="AR105" s="126"/>
      <c r="AS105" s="132">
        <v>0</v>
      </c>
      <c r="AT105" s="133">
        <f>ROUND(SUM(AV105:AW105),2)</f>
        <v>0</v>
      </c>
      <c r="AU105" s="134">
        <f>'VRNU - VRN - Přímé výdaje...'!P121</f>
        <v>0</v>
      </c>
      <c r="AV105" s="133">
        <f>'VRNU - VRN - Přímé výdaje...'!J33</f>
        <v>0</v>
      </c>
      <c r="AW105" s="133">
        <f>'VRNU - VRN - Přímé výdaje...'!J34</f>
        <v>0</v>
      </c>
      <c r="AX105" s="133">
        <f>'VRNU - VRN - Přímé výdaje...'!J35</f>
        <v>0</v>
      </c>
      <c r="AY105" s="133">
        <f>'VRNU - VRN - Přímé výdaje...'!J36</f>
        <v>0</v>
      </c>
      <c r="AZ105" s="133">
        <f>'VRNU - VRN - Přímé výdaje...'!F33</f>
        <v>0</v>
      </c>
      <c r="BA105" s="133">
        <f>'VRNU - VRN - Přímé výdaje...'!F34</f>
        <v>0</v>
      </c>
      <c r="BB105" s="133">
        <f>'VRNU - VRN - Přímé výdaje...'!F35</f>
        <v>0</v>
      </c>
      <c r="BC105" s="133">
        <f>'VRNU - VRN - Přímé výdaje...'!F36</f>
        <v>0</v>
      </c>
      <c r="BD105" s="135">
        <f>'VRNU - VRN - Přímé výdaje...'!F37</f>
        <v>0</v>
      </c>
      <c r="BE105" s="7"/>
      <c r="BT105" s="131" t="s">
        <v>80</v>
      </c>
      <c r="BV105" s="131" t="s">
        <v>14</v>
      </c>
      <c r="BW105" s="131" t="s">
        <v>112</v>
      </c>
      <c r="BX105" s="131" t="s">
        <v>5</v>
      </c>
      <c r="CL105" s="131" t="s">
        <v>1</v>
      </c>
      <c r="CM105" s="131" t="s">
        <v>82</v>
      </c>
    </row>
    <row r="106" s="2" customFormat="1" ht="30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4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</sheetData>
  <sheetProtection sheet="1" formatColumns="0" formatRows="0" objects="1" scenarios="1" spinCount="100000" saltValue="Pmiy2IOWva/KAjLajRf6S4cUGMuPGUTdfNs8Lle2yUtHBaJVc91C47JejpO2TEWilhWq3KfHDlmlIpVdOrzziA==" hashValue="Idu8HQj39Ea++gxlx5Ac+eGtdVI2Ji1qxCWR4SzSOjdqpiKj5KlycI6ci4hc5sSrJ/Azlz8V9cKeoZE+lfQyUg==" algorithmName="SHA-512" password="CC35"/>
  <mergeCells count="82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G94:AM94"/>
    <mergeCell ref="AN94:AP94"/>
  </mergeCells>
  <hyperlinks>
    <hyperlink ref="A95" location="'001.1 - SO 001.1 - Přípra...'!C2" display="/"/>
    <hyperlink ref="A96" location="'001.2 - SO 001.2 - Přípra...'!C2" display="/"/>
    <hyperlink ref="A97" location="'001.3 - SO 001.3 - Přípra...'!C2" display="/"/>
    <hyperlink ref="A98" location="'101.1 - SO 101.1 – Chodní...'!C2" display="/"/>
    <hyperlink ref="A99" location="'101.2 - SO 101.2 – Chodní...'!C2" display="/"/>
    <hyperlink ref="A100" location="'102.1 - SO 102 – Odvodněn...'!C2" display="/"/>
    <hyperlink ref="A101" location="'102.2 - SO 102 – Odvodněn...'!C2" display="/"/>
    <hyperlink ref="A102" location="'111 - SO 111 - Dopravní z...'!C2" display="/"/>
    <hyperlink ref="A103" location="'401 - SO 401 - Veřejné os...'!C2" display="/"/>
    <hyperlink ref="A104" location="'VRNN - VRN - Nepřímé náklady'!C2" display="/"/>
    <hyperlink ref="A105" location="'VRNU - VRN - Přímé výdaj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Šternberk, Chodníky ul. Jívavská - Nabídkový rozpočet s výkazem výměr - 01/2023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860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ROUND((SUM(BE126:BE370)),  2)</f>
        <v>0</v>
      </c>
      <c r="G33" s="38"/>
      <c r="H33" s="38"/>
      <c r="I33" s="155">
        <v>0.20999999999999999</v>
      </c>
      <c r="J33" s="154">
        <f>ROUND(((SUM(BE126:BE370))*I33),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ROUND((SUM(BF126:BF370)),  2)</f>
        <v>0</v>
      </c>
      <c r="G34" s="38"/>
      <c r="H34" s="38"/>
      <c r="I34" s="155">
        <v>0.14999999999999999</v>
      </c>
      <c r="J34" s="154">
        <f>ROUND(((SUM(BF126:BF370))*I34),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ROUND((SUM(BG126:BG370)),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ROUND((SUM(BH126:BH370)),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ROUND((SUM(BI126:BI370)),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Šternberk, Chodníky ul. Jívavská - Nabídkový rozpočet s výkazem výměr - 01/2023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401 - SO 401 - Veřejné osvětlení - Přímé výdaje na hlavní část projektu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861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862</v>
      </c>
      <c r="E98" s="182"/>
      <c r="F98" s="182"/>
      <c r="G98" s="182"/>
      <c r="H98" s="182"/>
      <c r="I98" s="182"/>
      <c r="J98" s="183">
        <f>J141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863</v>
      </c>
      <c r="E99" s="182"/>
      <c r="F99" s="182"/>
      <c r="G99" s="182"/>
      <c r="H99" s="182"/>
      <c r="I99" s="182"/>
      <c r="J99" s="183">
        <f>J232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864</v>
      </c>
      <c r="E100" s="182"/>
      <c r="F100" s="182"/>
      <c r="G100" s="182"/>
      <c r="H100" s="182"/>
      <c r="I100" s="182"/>
      <c r="J100" s="183">
        <f>J328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865</v>
      </c>
      <c r="E101" s="182"/>
      <c r="F101" s="182"/>
      <c r="G101" s="182"/>
      <c r="H101" s="182"/>
      <c r="I101" s="182"/>
      <c r="J101" s="183">
        <f>J333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866</v>
      </c>
      <c r="E102" s="182"/>
      <c r="F102" s="182"/>
      <c r="G102" s="182"/>
      <c r="H102" s="182"/>
      <c r="I102" s="182"/>
      <c r="J102" s="183">
        <f>J337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9"/>
      <c r="C103" s="180"/>
      <c r="D103" s="181" t="s">
        <v>867</v>
      </c>
      <c r="E103" s="182"/>
      <c r="F103" s="182"/>
      <c r="G103" s="182"/>
      <c r="H103" s="182"/>
      <c r="I103" s="182"/>
      <c r="J103" s="183">
        <f>J343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9"/>
      <c r="C104" s="180"/>
      <c r="D104" s="181" t="s">
        <v>868</v>
      </c>
      <c r="E104" s="182"/>
      <c r="F104" s="182"/>
      <c r="G104" s="182"/>
      <c r="H104" s="182"/>
      <c r="I104" s="182"/>
      <c r="J104" s="183">
        <f>J356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9"/>
      <c r="C105" s="180"/>
      <c r="D105" s="181" t="s">
        <v>869</v>
      </c>
      <c r="E105" s="182"/>
      <c r="F105" s="182"/>
      <c r="G105" s="182"/>
      <c r="H105" s="182"/>
      <c r="I105" s="182"/>
      <c r="J105" s="183">
        <f>J360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9"/>
      <c r="C106" s="180"/>
      <c r="D106" s="181" t="s">
        <v>870</v>
      </c>
      <c r="E106" s="182"/>
      <c r="F106" s="182"/>
      <c r="G106" s="182"/>
      <c r="H106" s="182"/>
      <c r="I106" s="182"/>
      <c r="J106" s="183">
        <f>J367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123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6.25" customHeight="1">
      <c r="A116" s="38"/>
      <c r="B116" s="39"/>
      <c r="C116" s="40"/>
      <c r="D116" s="40"/>
      <c r="E116" s="174" t="str">
        <f>E7</f>
        <v>Šternberk, Chodníky ul. Jívavská - Nabídkový rozpočet s výkazem výměr - 01/2023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114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30" customHeight="1">
      <c r="A118" s="38"/>
      <c r="B118" s="39"/>
      <c r="C118" s="40"/>
      <c r="D118" s="40"/>
      <c r="E118" s="76" t="str">
        <f>E9</f>
        <v>401 - SO 401 - Veřejné osvětlení - Přímé výdaje na hlavní část projektu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6. 6. 2023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32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32" t="s">
        <v>31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0" customFormat="1" ht="29.28" customHeight="1">
      <c r="A125" s="185"/>
      <c r="B125" s="186"/>
      <c r="C125" s="187" t="s">
        <v>124</v>
      </c>
      <c r="D125" s="188" t="s">
        <v>58</v>
      </c>
      <c r="E125" s="188" t="s">
        <v>54</v>
      </c>
      <c r="F125" s="188" t="s">
        <v>55</v>
      </c>
      <c r="G125" s="188" t="s">
        <v>125</v>
      </c>
      <c r="H125" s="188" t="s">
        <v>126</v>
      </c>
      <c r="I125" s="188" t="s">
        <v>127</v>
      </c>
      <c r="J125" s="188" t="s">
        <v>118</v>
      </c>
      <c r="K125" s="189" t="s">
        <v>128</v>
      </c>
      <c r="L125" s="190"/>
      <c r="M125" s="100" t="s">
        <v>1</v>
      </c>
      <c r="N125" s="101" t="s">
        <v>37</v>
      </c>
      <c r="O125" s="101" t="s">
        <v>129</v>
      </c>
      <c r="P125" s="101" t="s">
        <v>130</v>
      </c>
      <c r="Q125" s="101" t="s">
        <v>131</v>
      </c>
      <c r="R125" s="101" t="s">
        <v>132</v>
      </c>
      <c r="S125" s="101" t="s">
        <v>133</v>
      </c>
      <c r="T125" s="102" t="s">
        <v>134</v>
      </c>
      <c r="U125" s="185"/>
      <c r="V125" s="185"/>
      <c r="W125" s="185"/>
      <c r="X125" s="185"/>
      <c r="Y125" s="185"/>
      <c r="Z125" s="185"/>
      <c r="AA125" s="185"/>
      <c r="AB125" s="185"/>
      <c r="AC125" s="185"/>
      <c r="AD125" s="185"/>
      <c r="AE125" s="185"/>
    </row>
    <row r="126" s="2" customFormat="1" ht="22.8" customHeight="1">
      <c r="A126" s="38"/>
      <c r="B126" s="39"/>
      <c r="C126" s="107" t="s">
        <v>135</v>
      </c>
      <c r="D126" s="40"/>
      <c r="E126" s="40"/>
      <c r="F126" s="40"/>
      <c r="G126" s="40"/>
      <c r="H126" s="40"/>
      <c r="I126" s="40"/>
      <c r="J126" s="191">
        <f>BK126</f>
        <v>0</v>
      </c>
      <c r="K126" s="40"/>
      <c r="L126" s="44"/>
      <c r="M126" s="103"/>
      <c r="N126" s="192"/>
      <c r="O126" s="104"/>
      <c r="P126" s="193">
        <f>P127+P141+P232+P328+P333+P337+P343+P356+P360+P367</f>
        <v>0</v>
      </c>
      <c r="Q126" s="104"/>
      <c r="R126" s="193">
        <f>R127+R141+R232+R328+R333+R337+R343+R356+R360+R367</f>
        <v>20.485004743400005</v>
      </c>
      <c r="S126" s="104"/>
      <c r="T126" s="194">
        <f>T127+T141+T232+T328+T333+T337+T343+T356+T360+T367</f>
        <v>2.4649999999999999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120</v>
      </c>
      <c r="BK126" s="195">
        <f>BK127+BK141+BK232+BK328+BK333+BK337+BK343+BK356+BK360+BK367</f>
        <v>0</v>
      </c>
    </row>
    <row r="127" s="11" customFormat="1" ht="25.92" customHeight="1">
      <c r="A127" s="11"/>
      <c r="B127" s="196"/>
      <c r="C127" s="197"/>
      <c r="D127" s="198" t="s">
        <v>72</v>
      </c>
      <c r="E127" s="199" t="s">
        <v>871</v>
      </c>
      <c r="F127" s="199" t="s">
        <v>872</v>
      </c>
      <c r="G127" s="197"/>
      <c r="H127" s="197"/>
      <c r="I127" s="200"/>
      <c r="J127" s="201">
        <f>BK127</f>
        <v>0</v>
      </c>
      <c r="K127" s="197"/>
      <c r="L127" s="202"/>
      <c r="M127" s="203"/>
      <c r="N127" s="204"/>
      <c r="O127" s="204"/>
      <c r="P127" s="205">
        <f>SUM(P128:P140)</f>
        <v>0</v>
      </c>
      <c r="Q127" s="204"/>
      <c r="R127" s="205">
        <f>SUM(R128:R140)</f>
        <v>0</v>
      </c>
      <c r="S127" s="204"/>
      <c r="T127" s="206">
        <f>SUM(T128:T140)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7" t="s">
        <v>160</v>
      </c>
      <c r="AT127" s="208" t="s">
        <v>72</v>
      </c>
      <c r="AU127" s="208" t="s">
        <v>73</v>
      </c>
      <c r="AY127" s="207" t="s">
        <v>138</v>
      </c>
      <c r="BK127" s="209">
        <f>SUM(BK128:BK140)</f>
        <v>0</v>
      </c>
    </row>
    <row r="128" s="2" customFormat="1" ht="24.15" customHeight="1">
      <c r="A128" s="38"/>
      <c r="B128" s="39"/>
      <c r="C128" s="210" t="s">
        <v>278</v>
      </c>
      <c r="D128" s="210" t="s">
        <v>139</v>
      </c>
      <c r="E128" s="211" t="s">
        <v>873</v>
      </c>
      <c r="F128" s="212" t="s">
        <v>874</v>
      </c>
      <c r="G128" s="213" t="s">
        <v>295</v>
      </c>
      <c r="H128" s="214">
        <v>1</v>
      </c>
      <c r="I128" s="215"/>
      <c r="J128" s="216">
        <f>ROUND(I128*H128,2)</f>
        <v>0</v>
      </c>
      <c r="K128" s="212" t="s">
        <v>143</v>
      </c>
      <c r="L128" s="44"/>
      <c r="M128" s="217" t="s">
        <v>1</v>
      </c>
      <c r="N128" s="218" t="s">
        <v>38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358</v>
      </c>
      <c r="AT128" s="221" t="s">
        <v>139</v>
      </c>
      <c r="AU128" s="221" t="s">
        <v>80</v>
      </c>
      <c r="AY128" s="17" t="s">
        <v>138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80</v>
      </c>
      <c r="BK128" s="222">
        <f>ROUND(I128*H128,2)</f>
        <v>0</v>
      </c>
      <c r="BL128" s="17" t="s">
        <v>358</v>
      </c>
      <c r="BM128" s="221" t="s">
        <v>82</v>
      </c>
    </row>
    <row r="129" s="2" customFormat="1">
      <c r="A129" s="38"/>
      <c r="B129" s="39"/>
      <c r="C129" s="40"/>
      <c r="D129" s="223" t="s">
        <v>145</v>
      </c>
      <c r="E129" s="40"/>
      <c r="F129" s="224" t="s">
        <v>875</v>
      </c>
      <c r="G129" s="40"/>
      <c r="H129" s="40"/>
      <c r="I129" s="225"/>
      <c r="J129" s="40"/>
      <c r="K129" s="40"/>
      <c r="L129" s="44"/>
      <c r="M129" s="226"/>
      <c r="N129" s="22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145</v>
      </c>
      <c r="AU129" s="17" t="s">
        <v>80</v>
      </c>
    </row>
    <row r="130" s="2" customFormat="1">
      <c r="A130" s="38"/>
      <c r="B130" s="39"/>
      <c r="C130" s="40"/>
      <c r="D130" s="228" t="s">
        <v>147</v>
      </c>
      <c r="E130" s="40"/>
      <c r="F130" s="229" t="s">
        <v>876</v>
      </c>
      <c r="G130" s="40"/>
      <c r="H130" s="40"/>
      <c r="I130" s="225"/>
      <c r="J130" s="40"/>
      <c r="K130" s="40"/>
      <c r="L130" s="44"/>
      <c r="M130" s="226"/>
      <c r="N130" s="22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147</v>
      </c>
      <c r="AU130" s="17" t="s">
        <v>80</v>
      </c>
    </row>
    <row r="131" s="2" customFormat="1" ht="16.5" customHeight="1">
      <c r="A131" s="38"/>
      <c r="B131" s="39"/>
      <c r="C131" s="210" t="s">
        <v>877</v>
      </c>
      <c r="D131" s="210" t="s">
        <v>139</v>
      </c>
      <c r="E131" s="211" t="s">
        <v>878</v>
      </c>
      <c r="F131" s="212" t="s">
        <v>879</v>
      </c>
      <c r="G131" s="213" t="s">
        <v>295</v>
      </c>
      <c r="H131" s="214">
        <v>1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38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358</v>
      </c>
      <c r="AT131" s="221" t="s">
        <v>139</v>
      </c>
      <c r="AU131" s="221" t="s">
        <v>80</v>
      </c>
      <c r="AY131" s="17" t="s">
        <v>138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80</v>
      </c>
      <c r="BK131" s="222">
        <f>ROUND(I131*H131,2)</f>
        <v>0</v>
      </c>
      <c r="BL131" s="17" t="s">
        <v>358</v>
      </c>
      <c r="BM131" s="221" t="s">
        <v>144</v>
      </c>
    </row>
    <row r="132" s="2" customFormat="1">
      <c r="A132" s="38"/>
      <c r="B132" s="39"/>
      <c r="C132" s="40"/>
      <c r="D132" s="223" t="s">
        <v>145</v>
      </c>
      <c r="E132" s="40"/>
      <c r="F132" s="224" t="s">
        <v>879</v>
      </c>
      <c r="G132" s="40"/>
      <c r="H132" s="40"/>
      <c r="I132" s="225"/>
      <c r="J132" s="40"/>
      <c r="K132" s="40"/>
      <c r="L132" s="44"/>
      <c r="M132" s="226"/>
      <c r="N132" s="22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145</v>
      </c>
      <c r="AU132" s="17" t="s">
        <v>80</v>
      </c>
    </row>
    <row r="133" s="2" customFormat="1" ht="24.15" customHeight="1">
      <c r="A133" s="38"/>
      <c r="B133" s="39"/>
      <c r="C133" s="210" t="s">
        <v>285</v>
      </c>
      <c r="D133" s="210" t="s">
        <v>139</v>
      </c>
      <c r="E133" s="211" t="s">
        <v>880</v>
      </c>
      <c r="F133" s="212" t="s">
        <v>881</v>
      </c>
      <c r="G133" s="213" t="s">
        <v>295</v>
      </c>
      <c r="H133" s="214">
        <v>17</v>
      </c>
      <c r="I133" s="215"/>
      <c r="J133" s="216">
        <f>ROUND(I133*H133,2)</f>
        <v>0</v>
      </c>
      <c r="K133" s="212" t="s">
        <v>143</v>
      </c>
      <c r="L133" s="44"/>
      <c r="M133" s="217" t="s">
        <v>1</v>
      </c>
      <c r="N133" s="218" t="s">
        <v>38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358</v>
      </c>
      <c r="AT133" s="221" t="s">
        <v>139</v>
      </c>
      <c r="AU133" s="221" t="s">
        <v>80</v>
      </c>
      <c r="AY133" s="17" t="s">
        <v>138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80</v>
      </c>
      <c r="BK133" s="222">
        <f>ROUND(I133*H133,2)</f>
        <v>0</v>
      </c>
      <c r="BL133" s="17" t="s">
        <v>358</v>
      </c>
      <c r="BM133" s="221" t="s">
        <v>163</v>
      </c>
    </row>
    <row r="134" s="2" customFormat="1">
      <c r="A134" s="38"/>
      <c r="B134" s="39"/>
      <c r="C134" s="40"/>
      <c r="D134" s="223" t="s">
        <v>145</v>
      </c>
      <c r="E134" s="40"/>
      <c r="F134" s="224" t="s">
        <v>882</v>
      </c>
      <c r="G134" s="40"/>
      <c r="H134" s="40"/>
      <c r="I134" s="225"/>
      <c r="J134" s="40"/>
      <c r="K134" s="40"/>
      <c r="L134" s="44"/>
      <c r="M134" s="226"/>
      <c r="N134" s="22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145</v>
      </c>
      <c r="AU134" s="17" t="s">
        <v>80</v>
      </c>
    </row>
    <row r="135" s="2" customFormat="1">
      <c r="A135" s="38"/>
      <c r="B135" s="39"/>
      <c r="C135" s="40"/>
      <c r="D135" s="228" t="s">
        <v>147</v>
      </c>
      <c r="E135" s="40"/>
      <c r="F135" s="229" t="s">
        <v>883</v>
      </c>
      <c r="G135" s="40"/>
      <c r="H135" s="40"/>
      <c r="I135" s="225"/>
      <c r="J135" s="40"/>
      <c r="K135" s="40"/>
      <c r="L135" s="44"/>
      <c r="M135" s="226"/>
      <c r="N135" s="22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147</v>
      </c>
      <c r="AU135" s="17" t="s">
        <v>80</v>
      </c>
    </row>
    <row r="136" s="2" customFormat="1" ht="33" customHeight="1">
      <c r="A136" s="38"/>
      <c r="B136" s="39"/>
      <c r="C136" s="210" t="s">
        <v>884</v>
      </c>
      <c r="D136" s="210" t="s">
        <v>139</v>
      </c>
      <c r="E136" s="211" t="s">
        <v>885</v>
      </c>
      <c r="F136" s="212" t="s">
        <v>886</v>
      </c>
      <c r="G136" s="213" t="s">
        <v>250</v>
      </c>
      <c r="H136" s="214">
        <v>530</v>
      </c>
      <c r="I136" s="215"/>
      <c r="J136" s="216">
        <f>ROUND(I136*H136,2)</f>
        <v>0</v>
      </c>
      <c r="K136" s="212" t="s">
        <v>143</v>
      </c>
      <c r="L136" s="44"/>
      <c r="M136" s="217" t="s">
        <v>1</v>
      </c>
      <c r="N136" s="218" t="s">
        <v>38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358</v>
      </c>
      <c r="AT136" s="221" t="s">
        <v>139</v>
      </c>
      <c r="AU136" s="221" t="s">
        <v>80</v>
      </c>
      <c r="AY136" s="17" t="s">
        <v>138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80</v>
      </c>
      <c r="BK136" s="222">
        <f>ROUND(I136*H136,2)</f>
        <v>0</v>
      </c>
      <c r="BL136" s="17" t="s">
        <v>358</v>
      </c>
      <c r="BM136" s="221" t="s">
        <v>168</v>
      </c>
    </row>
    <row r="137" s="2" customFormat="1">
      <c r="A137" s="38"/>
      <c r="B137" s="39"/>
      <c r="C137" s="40"/>
      <c r="D137" s="223" t="s">
        <v>145</v>
      </c>
      <c r="E137" s="40"/>
      <c r="F137" s="224" t="s">
        <v>887</v>
      </c>
      <c r="G137" s="40"/>
      <c r="H137" s="40"/>
      <c r="I137" s="225"/>
      <c r="J137" s="40"/>
      <c r="K137" s="40"/>
      <c r="L137" s="44"/>
      <c r="M137" s="226"/>
      <c r="N137" s="22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145</v>
      </c>
      <c r="AU137" s="17" t="s">
        <v>80</v>
      </c>
    </row>
    <row r="138" s="2" customFormat="1">
      <c r="A138" s="38"/>
      <c r="B138" s="39"/>
      <c r="C138" s="40"/>
      <c r="D138" s="228" t="s">
        <v>147</v>
      </c>
      <c r="E138" s="40"/>
      <c r="F138" s="229" t="s">
        <v>888</v>
      </c>
      <c r="G138" s="40"/>
      <c r="H138" s="40"/>
      <c r="I138" s="225"/>
      <c r="J138" s="40"/>
      <c r="K138" s="40"/>
      <c r="L138" s="44"/>
      <c r="M138" s="226"/>
      <c r="N138" s="22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147</v>
      </c>
      <c r="AU138" s="17" t="s">
        <v>80</v>
      </c>
    </row>
    <row r="139" s="2" customFormat="1" ht="16.5" customHeight="1">
      <c r="A139" s="38"/>
      <c r="B139" s="39"/>
      <c r="C139" s="210" t="s">
        <v>290</v>
      </c>
      <c r="D139" s="210" t="s">
        <v>139</v>
      </c>
      <c r="E139" s="211" t="s">
        <v>889</v>
      </c>
      <c r="F139" s="212" t="s">
        <v>890</v>
      </c>
      <c r="G139" s="213" t="s">
        <v>250</v>
      </c>
      <c r="H139" s="214">
        <v>530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38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358</v>
      </c>
      <c r="AT139" s="221" t="s">
        <v>139</v>
      </c>
      <c r="AU139" s="221" t="s">
        <v>80</v>
      </c>
      <c r="AY139" s="17" t="s">
        <v>138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80</v>
      </c>
      <c r="BK139" s="222">
        <f>ROUND(I139*H139,2)</f>
        <v>0</v>
      </c>
      <c r="BL139" s="17" t="s">
        <v>358</v>
      </c>
      <c r="BM139" s="221" t="s">
        <v>174</v>
      </c>
    </row>
    <row r="140" s="2" customFormat="1">
      <c r="A140" s="38"/>
      <c r="B140" s="39"/>
      <c r="C140" s="40"/>
      <c r="D140" s="223" t="s">
        <v>145</v>
      </c>
      <c r="E140" s="40"/>
      <c r="F140" s="224" t="s">
        <v>890</v>
      </c>
      <c r="G140" s="40"/>
      <c r="H140" s="40"/>
      <c r="I140" s="225"/>
      <c r="J140" s="40"/>
      <c r="K140" s="40"/>
      <c r="L140" s="44"/>
      <c r="M140" s="226"/>
      <c r="N140" s="22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145</v>
      </c>
      <c r="AU140" s="17" t="s">
        <v>80</v>
      </c>
    </row>
    <row r="141" s="11" customFormat="1" ht="25.92" customHeight="1">
      <c r="A141" s="11"/>
      <c r="B141" s="196"/>
      <c r="C141" s="197"/>
      <c r="D141" s="198" t="s">
        <v>72</v>
      </c>
      <c r="E141" s="199" t="s">
        <v>891</v>
      </c>
      <c r="F141" s="199" t="s">
        <v>892</v>
      </c>
      <c r="G141" s="197"/>
      <c r="H141" s="197"/>
      <c r="I141" s="200"/>
      <c r="J141" s="201">
        <f>BK141</f>
        <v>0</v>
      </c>
      <c r="K141" s="197"/>
      <c r="L141" s="202"/>
      <c r="M141" s="203"/>
      <c r="N141" s="204"/>
      <c r="O141" s="204"/>
      <c r="P141" s="205">
        <f>SUM(P142:P231)</f>
        <v>0</v>
      </c>
      <c r="Q141" s="204"/>
      <c r="R141" s="205">
        <f>SUM(R142:R231)</f>
        <v>20.444924743400005</v>
      </c>
      <c r="S141" s="204"/>
      <c r="T141" s="206">
        <f>SUM(T142:T231)</f>
        <v>2.4649999999999999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07" t="s">
        <v>160</v>
      </c>
      <c r="AT141" s="208" t="s">
        <v>72</v>
      </c>
      <c r="AU141" s="208" t="s">
        <v>73</v>
      </c>
      <c r="AY141" s="207" t="s">
        <v>138</v>
      </c>
      <c r="BK141" s="209">
        <f>SUM(BK142:BK231)</f>
        <v>0</v>
      </c>
    </row>
    <row r="142" s="2" customFormat="1" ht="24.15" customHeight="1">
      <c r="A142" s="38"/>
      <c r="B142" s="39"/>
      <c r="C142" s="210" t="s">
        <v>893</v>
      </c>
      <c r="D142" s="210" t="s">
        <v>139</v>
      </c>
      <c r="E142" s="211" t="s">
        <v>894</v>
      </c>
      <c r="F142" s="212" t="s">
        <v>895</v>
      </c>
      <c r="G142" s="213" t="s">
        <v>896</v>
      </c>
      <c r="H142" s="214">
        <v>0.002</v>
      </c>
      <c r="I142" s="215"/>
      <c r="J142" s="216">
        <f>ROUND(I142*H142,2)</f>
        <v>0</v>
      </c>
      <c r="K142" s="212" t="s">
        <v>143</v>
      </c>
      <c r="L142" s="44"/>
      <c r="M142" s="217" t="s">
        <v>1</v>
      </c>
      <c r="N142" s="218" t="s">
        <v>38</v>
      </c>
      <c r="O142" s="91"/>
      <c r="P142" s="219">
        <f>O142*H142</f>
        <v>0</v>
      </c>
      <c r="Q142" s="219">
        <v>0.0088000000000000005</v>
      </c>
      <c r="R142" s="219">
        <f>Q142*H142</f>
        <v>1.7600000000000001E-05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358</v>
      </c>
      <c r="AT142" s="221" t="s">
        <v>139</v>
      </c>
      <c r="AU142" s="221" t="s">
        <v>80</v>
      </c>
      <c r="AY142" s="17" t="s">
        <v>138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80</v>
      </c>
      <c r="BK142" s="222">
        <f>ROUND(I142*H142,2)</f>
        <v>0</v>
      </c>
      <c r="BL142" s="17" t="s">
        <v>358</v>
      </c>
      <c r="BM142" s="221" t="s">
        <v>180</v>
      </c>
    </row>
    <row r="143" s="2" customFormat="1">
      <c r="A143" s="38"/>
      <c r="B143" s="39"/>
      <c r="C143" s="40"/>
      <c r="D143" s="223" t="s">
        <v>145</v>
      </c>
      <c r="E143" s="40"/>
      <c r="F143" s="224" t="s">
        <v>897</v>
      </c>
      <c r="G143" s="40"/>
      <c r="H143" s="40"/>
      <c r="I143" s="225"/>
      <c r="J143" s="40"/>
      <c r="K143" s="40"/>
      <c r="L143" s="44"/>
      <c r="M143" s="226"/>
      <c r="N143" s="22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145</v>
      </c>
      <c r="AU143" s="17" t="s">
        <v>80</v>
      </c>
    </row>
    <row r="144" s="2" customFormat="1">
      <c r="A144" s="38"/>
      <c r="B144" s="39"/>
      <c r="C144" s="40"/>
      <c r="D144" s="228" t="s">
        <v>147</v>
      </c>
      <c r="E144" s="40"/>
      <c r="F144" s="229" t="s">
        <v>898</v>
      </c>
      <c r="G144" s="40"/>
      <c r="H144" s="40"/>
      <c r="I144" s="225"/>
      <c r="J144" s="40"/>
      <c r="K144" s="40"/>
      <c r="L144" s="44"/>
      <c r="M144" s="226"/>
      <c r="N144" s="22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147</v>
      </c>
      <c r="AU144" s="17" t="s">
        <v>80</v>
      </c>
    </row>
    <row r="145" s="2" customFormat="1" ht="21.75" customHeight="1">
      <c r="A145" s="38"/>
      <c r="B145" s="39"/>
      <c r="C145" s="210" t="s">
        <v>296</v>
      </c>
      <c r="D145" s="210" t="s">
        <v>139</v>
      </c>
      <c r="E145" s="211" t="s">
        <v>899</v>
      </c>
      <c r="F145" s="212" t="s">
        <v>900</v>
      </c>
      <c r="G145" s="213" t="s">
        <v>896</v>
      </c>
      <c r="H145" s="214">
        <v>0.002</v>
      </c>
      <c r="I145" s="215"/>
      <c r="J145" s="216">
        <f>ROUND(I145*H145,2)</f>
        <v>0</v>
      </c>
      <c r="K145" s="212" t="s">
        <v>143</v>
      </c>
      <c r="L145" s="44"/>
      <c r="M145" s="217" t="s">
        <v>1</v>
      </c>
      <c r="N145" s="218" t="s">
        <v>38</v>
      </c>
      <c r="O145" s="91"/>
      <c r="P145" s="219">
        <f>O145*H145</f>
        <v>0</v>
      </c>
      <c r="Q145" s="219">
        <v>0.0099000000000000008</v>
      </c>
      <c r="R145" s="219">
        <f>Q145*H145</f>
        <v>1.9800000000000004E-05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358</v>
      </c>
      <c r="AT145" s="221" t="s">
        <v>139</v>
      </c>
      <c r="AU145" s="221" t="s">
        <v>80</v>
      </c>
      <c r="AY145" s="17" t="s">
        <v>138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80</v>
      </c>
      <c r="BK145" s="222">
        <f>ROUND(I145*H145,2)</f>
        <v>0</v>
      </c>
      <c r="BL145" s="17" t="s">
        <v>358</v>
      </c>
      <c r="BM145" s="221" t="s">
        <v>186</v>
      </c>
    </row>
    <row r="146" s="2" customFormat="1">
      <c r="A146" s="38"/>
      <c r="B146" s="39"/>
      <c r="C146" s="40"/>
      <c r="D146" s="223" t="s">
        <v>145</v>
      </c>
      <c r="E146" s="40"/>
      <c r="F146" s="224" t="s">
        <v>901</v>
      </c>
      <c r="G146" s="40"/>
      <c r="H146" s="40"/>
      <c r="I146" s="225"/>
      <c r="J146" s="40"/>
      <c r="K146" s="40"/>
      <c r="L146" s="44"/>
      <c r="M146" s="226"/>
      <c r="N146" s="22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145</v>
      </c>
      <c r="AU146" s="17" t="s">
        <v>80</v>
      </c>
    </row>
    <row r="147" s="2" customFormat="1">
      <c r="A147" s="38"/>
      <c r="B147" s="39"/>
      <c r="C147" s="40"/>
      <c r="D147" s="228" t="s">
        <v>147</v>
      </c>
      <c r="E147" s="40"/>
      <c r="F147" s="229" t="s">
        <v>902</v>
      </c>
      <c r="G147" s="40"/>
      <c r="H147" s="40"/>
      <c r="I147" s="225"/>
      <c r="J147" s="40"/>
      <c r="K147" s="40"/>
      <c r="L147" s="44"/>
      <c r="M147" s="226"/>
      <c r="N147" s="22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147</v>
      </c>
      <c r="AU147" s="17" t="s">
        <v>80</v>
      </c>
    </row>
    <row r="148" s="2" customFormat="1" ht="24.15" customHeight="1">
      <c r="A148" s="38"/>
      <c r="B148" s="39"/>
      <c r="C148" s="210" t="s">
        <v>903</v>
      </c>
      <c r="D148" s="210" t="s">
        <v>139</v>
      </c>
      <c r="E148" s="211" t="s">
        <v>904</v>
      </c>
      <c r="F148" s="212" t="s">
        <v>905</v>
      </c>
      <c r="G148" s="213" t="s">
        <v>142</v>
      </c>
      <c r="H148" s="214">
        <v>8.5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38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358</v>
      </c>
      <c r="AT148" s="221" t="s">
        <v>139</v>
      </c>
      <c r="AU148" s="221" t="s">
        <v>80</v>
      </c>
      <c r="AY148" s="17" t="s">
        <v>138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80</v>
      </c>
      <c r="BK148" s="222">
        <f>ROUND(I148*H148,2)</f>
        <v>0</v>
      </c>
      <c r="BL148" s="17" t="s">
        <v>358</v>
      </c>
      <c r="BM148" s="221" t="s">
        <v>191</v>
      </c>
    </row>
    <row r="149" s="2" customFormat="1">
      <c r="A149" s="38"/>
      <c r="B149" s="39"/>
      <c r="C149" s="40"/>
      <c r="D149" s="223" t="s">
        <v>145</v>
      </c>
      <c r="E149" s="40"/>
      <c r="F149" s="224" t="s">
        <v>905</v>
      </c>
      <c r="G149" s="40"/>
      <c r="H149" s="40"/>
      <c r="I149" s="225"/>
      <c r="J149" s="40"/>
      <c r="K149" s="40"/>
      <c r="L149" s="44"/>
      <c r="M149" s="226"/>
      <c r="N149" s="22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80</v>
      </c>
    </row>
    <row r="150" s="2" customFormat="1" ht="24.15" customHeight="1">
      <c r="A150" s="38"/>
      <c r="B150" s="39"/>
      <c r="C150" s="210" t="s">
        <v>301</v>
      </c>
      <c r="D150" s="210" t="s">
        <v>139</v>
      </c>
      <c r="E150" s="211" t="s">
        <v>906</v>
      </c>
      <c r="F150" s="212" t="s">
        <v>907</v>
      </c>
      <c r="G150" s="213" t="s">
        <v>250</v>
      </c>
      <c r="H150" s="214">
        <v>6</v>
      </c>
      <c r="I150" s="215"/>
      <c r="J150" s="216">
        <f>ROUND(I150*H150,2)</f>
        <v>0</v>
      </c>
      <c r="K150" s="212" t="s">
        <v>143</v>
      </c>
      <c r="L150" s="44"/>
      <c r="M150" s="217" t="s">
        <v>1</v>
      </c>
      <c r="N150" s="218" t="s">
        <v>38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358</v>
      </c>
      <c r="AT150" s="221" t="s">
        <v>139</v>
      </c>
      <c r="AU150" s="221" t="s">
        <v>80</v>
      </c>
      <c r="AY150" s="17" t="s">
        <v>138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80</v>
      </c>
      <c r="BK150" s="222">
        <f>ROUND(I150*H150,2)</f>
        <v>0</v>
      </c>
      <c r="BL150" s="17" t="s">
        <v>358</v>
      </c>
      <c r="BM150" s="221" t="s">
        <v>197</v>
      </c>
    </row>
    <row r="151" s="2" customFormat="1">
      <c r="A151" s="38"/>
      <c r="B151" s="39"/>
      <c r="C151" s="40"/>
      <c r="D151" s="223" t="s">
        <v>145</v>
      </c>
      <c r="E151" s="40"/>
      <c r="F151" s="224" t="s">
        <v>908</v>
      </c>
      <c r="G151" s="40"/>
      <c r="H151" s="40"/>
      <c r="I151" s="225"/>
      <c r="J151" s="40"/>
      <c r="K151" s="40"/>
      <c r="L151" s="44"/>
      <c r="M151" s="226"/>
      <c r="N151" s="22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145</v>
      </c>
      <c r="AU151" s="17" t="s">
        <v>80</v>
      </c>
    </row>
    <row r="152" s="2" customFormat="1">
      <c r="A152" s="38"/>
      <c r="B152" s="39"/>
      <c r="C152" s="40"/>
      <c r="D152" s="228" t="s">
        <v>147</v>
      </c>
      <c r="E152" s="40"/>
      <c r="F152" s="229" t="s">
        <v>909</v>
      </c>
      <c r="G152" s="40"/>
      <c r="H152" s="40"/>
      <c r="I152" s="225"/>
      <c r="J152" s="40"/>
      <c r="K152" s="40"/>
      <c r="L152" s="44"/>
      <c r="M152" s="226"/>
      <c r="N152" s="22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147</v>
      </c>
      <c r="AU152" s="17" t="s">
        <v>80</v>
      </c>
    </row>
    <row r="153" s="2" customFormat="1" ht="24.15" customHeight="1">
      <c r="A153" s="38"/>
      <c r="B153" s="39"/>
      <c r="C153" s="210" t="s">
        <v>910</v>
      </c>
      <c r="D153" s="210" t="s">
        <v>139</v>
      </c>
      <c r="E153" s="211" t="s">
        <v>911</v>
      </c>
      <c r="F153" s="212" t="s">
        <v>912</v>
      </c>
      <c r="G153" s="213" t="s">
        <v>250</v>
      </c>
      <c r="H153" s="214">
        <v>17</v>
      </c>
      <c r="I153" s="215"/>
      <c r="J153" s="216">
        <f>ROUND(I153*H153,2)</f>
        <v>0</v>
      </c>
      <c r="K153" s="212" t="s">
        <v>143</v>
      </c>
      <c r="L153" s="44"/>
      <c r="M153" s="217" t="s">
        <v>1</v>
      </c>
      <c r="N153" s="218" t="s">
        <v>38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358</v>
      </c>
      <c r="AT153" s="221" t="s">
        <v>139</v>
      </c>
      <c r="AU153" s="221" t="s">
        <v>80</v>
      </c>
      <c r="AY153" s="17" t="s">
        <v>138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80</v>
      </c>
      <c r="BK153" s="222">
        <f>ROUND(I153*H153,2)</f>
        <v>0</v>
      </c>
      <c r="BL153" s="17" t="s">
        <v>358</v>
      </c>
      <c r="BM153" s="221" t="s">
        <v>202</v>
      </c>
    </row>
    <row r="154" s="2" customFormat="1">
      <c r="A154" s="38"/>
      <c r="B154" s="39"/>
      <c r="C154" s="40"/>
      <c r="D154" s="223" t="s">
        <v>145</v>
      </c>
      <c r="E154" s="40"/>
      <c r="F154" s="224" t="s">
        <v>913</v>
      </c>
      <c r="G154" s="40"/>
      <c r="H154" s="40"/>
      <c r="I154" s="225"/>
      <c r="J154" s="40"/>
      <c r="K154" s="40"/>
      <c r="L154" s="44"/>
      <c r="M154" s="226"/>
      <c r="N154" s="22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145</v>
      </c>
      <c r="AU154" s="17" t="s">
        <v>80</v>
      </c>
    </row>
    <row r="155" s="2" customFormat="1">
      <c r="A155" s="38"/>
      <c r="B155" s="39"/>
      <c r="C155" s="40"/>
      <c r="D155" s="228" t="s">
        <v>147</v>
      </c>
      <c r="E155" s="40"/>
      <c r="F155" s="229" t="s">
        <v>914</v>
      </c>
      <c r="G155" s="40"/>
      <c r="H155" s="40"/>
      <c r="I155" s="225"/>
      <c r="J155" s="40"/>
      <c r="K155" s="40"/>
      <c r="L155" s="44"/>
      <c r="M155" s="226"/>
      <c r="N155" s="22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147</v>
      </c>
      <c r="AU155" s="17" t="s">
        <v>80</v>
      </c>
    </row>
    <row r="156" s="2" customFormat="1" ht="37.8" customHeight="1">
      <c r="A156" s="38"/>
      <c r="B156" s="39"/>
      <c r="C156" s="210" t="s">
        <v>306</v>
      </c>
      <c r="D156" s="210" t="s">
        <v>139</v>
      </c>
      <c r="E156" s="211" t="s">
        <v>915</v>
      </c>
      <c r="F156" s="212" t="s">
        <v>916</v>
      </c>
      <c r="G156" s="213" t="s">
        <v>179</v>
      </c>
      <c r="H156" s="214">
        <v>3.4900000000000002</v>
      </c>
      <c r="I156" s="215"/>
      <c r="J156" s="216">
        <f>ROUND(I156*H156,2)</f>
        <v>0</v>
      </c>
      <c r="K156" s="212" t="s">
        <v>143</v>
      </c>
      <c r="L156" s="44"/>
      <c r="M156" s="217" t="s">
        <v>1</v>
      </c>
      <c r="N156" s="218" t="s">
        <v>38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358</v>
      </c>
      <c r="AT156" s="221" t="s">
        <v>139</v>
      </c>
      <c r="AU156" s="221" t="s">
        <v>80</v>
      </c>
      <c r="AY156" s="17" t="s">
        <v>138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80</v>
      </c>
      <c r="BK156" s="222">
        <f>ROUND(I156*H156,2)</f>
        <v>0</v>
      </c>
      <c r="BL156" s="17" t="s">
        <v>358</v>
      </c>
      <c r="BM156" s="221" t="s">
        <v>209</v>
      </c>
    </row>
    <row r="157" s="2" customFormat="1">
      <c r="A157" s="38"/>
      <c r="B157" s="39"/>
      <c r="C157" s="40"/>
      <c r="D157" s="223" t="s">
        <v>145</v>
      </c>
      <c r="E157" s="40"/>
      <c r="F157" s="224" t="s">
        <v>917</v>
      </c>
      <c r="G157" s="40"/>
      <c r="H157" s="40"/>
      <c r="I157" s="225"/>
      <c r="J157" s="40"/>
      <c r="K157" s="40"/>
      <c r="L157" s="44"/>
      <c r="M157" s="226"/>
      <c r="N157" s="22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145</v>
      </c>
      <c r="AU157" s="17" t="s">
        <v>80</v>
      </c>
    </row>
    <row r="158" s="2" customFormat="1">
      <c r="A158" s="38"/>
      <c r="B158" s="39"/>
      <c r="C158" s="40"/>
      <c r="D158" s="228" t="s">
        <v>147</v>
      </c>
      <c r="E158" s="40"/>
      <c r="F158" s="229" t="s">
        <v>918</v>
      </c>
      <c r="G158" s="40"/>
      <c r="H158" s="40"/>
      <c r="I158" s="225"/>
      <c r="J158" s="40"/>
      <c r="K158" s="40"/>
      <c r="L158" s="44"/>
      <c r="M158" s="226"/>
      <c r="N158" s="22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147</v>
      </c>
      <c r="AU158" s="17" t="s">
        <v>80</v>
      </c>
    </row>
    <row r="159" s="2" customFormat="1" ht="37.8" customHeight="1">
      <c r="A159" s="38"/>
      <c r="B159" s="39"/>
      <c r="C159" s="210" t="s">
        <v>919</v>
      </c>
      <c r="D159" s="210" t="s">
        <v>139</v>
      </c>
      <c r="E159" s="211" t="s">
        <v>920</v>
      </c>
      <c r="F159" s="212" t="s">
        <v>921</v>
      </c>
      <c r="G159" s="213" t="s">
        <v>179</v>
      </c>
      <c r="H159" s="214">
        <v>34.899999999999999</v>
      </c>
      <c r="I159" s="215"/>
      <c r="J159" s="216">
        <f>ROUND(I159*H159,2)</f>
        <v>0</v>
      </c>
      <c r="K159" s="212" t="s">
        <v>143</v>
      </c>
      <c r="L159" s="44"/>
      <c r="M159" s="217" t="s">
        <v>1</v>
      </c>
      <c r="N159" s="218" t="s">
        <v>38</v>
      </c>
      <c r="O159" s="91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1" t="s">
        <v>358</v>
      </c>
      <c r="AT159" s="221" t="s">
        <v>139</v>
      </c>
      <c r="AU159" s="221" t="s">
        <v>80</v>
      </c>
      <c r="AY159" s="17" t="s">
        <v>138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80</v>
      </c>
      <c r="BK159" s="222">
        <f>ROUND(I159*H159,2)</f>
        <v>0</v>
      </c>
      <c r="BL159" s="17" t="s">
        <v>358</v>
      </c>
      <c r="BM159" s="221" t="s">
        <v>214</v>
      </c>
    </row>
    <row r="160" s="2" customFormat="1">
      <c r="A160" s="38"/>
      <c r="B160" s="39"/>
      <c r="C160" s="40"/>
      <c r="D160" s="223" t="s">
        <v>145</v>
      </c>
      <c r="E160" s="40"/>
      <c r="F160" s="224" t="s">
        <v>922</v>
      </c>
      <c r="G160" s="40"/>
      <c r="H160" s="40"/>
      <c r="I160" s="225"/>
      <c r="J160" s="40"/>
      <c r="K160" s="40"/>
      <c r="L160" s="44"/>
      <c r="M160" s="226"/>
      <c r="N160" s="22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145</v>
      </c>
      <c r="AU160" s="17" t="s">
        <v>80</v>
      </c>
    </row>
    <row r="161" s="2" customFormat="1">
      <c r="A161" s="38"/>
      <c r="B161" s="39"/>
      <c r="C161" s="40"/>
      <c r="D161" s="228" t="s">
        <v>147</v>
      </c>
      <c r="E161" s="40"/>
      <c r="F161" s="229" t="s">
        <v>923</v>
      </c>
      <c r="G161" s="40"/>
      <c r="H161" s="40"/>
      <c r="I161" s="225"/>
      <c r="J161" s="40"/>
      <c r="K161" s="40"/>
      <c r="L161" s="44"/>
      <c r="M161" s="226"/>
      <c r="N161" s="22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147</v>
      </c>
      <c r="AU161" s="17" t="s">
        <v>80</v>
      </c>
    </row>
    <row r="162" s="2" customFormat="1" ht="24.15" customHeight="1">
      <c r="A162" s="38"/>
      <c r="B162" s="39"/>
      <c r="C162" s="210" t="s">
        <v>235</v>
      </c>
      <c r="D162" s="210" t="s">
        <v>139</v>
      </c>
      <c r="E162" s="211" t="s">
        <v>924</v>
      </c>
      <c r="F162" s="212" t="s">
        <v>925</v>
      </c>
      <c r="G162" s="213" t="s">
        <v>265</v>
      </c>
      <c r="H162" s="214">
        <v>6.2800000000000002</v>
      </c>
      <c r="I162" s="215"/>
      <c r="J162" s="216">
        <f>ROUND(I162*H162,2)</f>
        <v>0</v>
      </c>
      <c r="K162" s="212" t="s">
        <v>143</v>
      </c>
      <c r="L162" s="44"/>
      <c r="M162" s="217" t="s">
        <v>1</v>
      </c>
      <c r="N162" s="218" t="s">
        <v>38</v>
      </c>
      <c r="O162" s="91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358</v>
      </c>
      <c r="AT162" s="221" t="s">
        <v>139</v>
      </c>
      <c r="AU162" s="221" t="s">
        <v>80</v>
      </c>
      <c r="AY162" s="17" t="s">
        <v>138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80</v>
      </c>
      <c r="BK162" s="222">
        <f>ROUND(I162*H162,2)</f>
        <v>0</v>
      </c>
      <c r="BL162" s="17" t="s">
        <v>358</v>
      </c>
      <c r="BM162" s="221" t="s">
        <v>221</v>
      </c>
    </row>
    <row r="163" s="2" customFormat="1">
      <c r="A163" s="38"/>
      <c r="B163" s="39"/>
      <c r="C163" s="40"/>
      <c r="D163" s="223" t="s">
        <v>145</v>
      </c>
      <c r="E163" s="40"/>
      <c r="F163" s="224" t="s">
        <v>926</v>
      </c>
      <c r="G163" s="40"/>
      <c r="H163" s="40"/>
      <c r="I163" s="225"/>
      <c r="J163" s="40"/>
      <c r="K163" s="40"/>
      <c r="L163" s="44"/>
      <c r="M163" s="226"/>
      <c r="N163" s="22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80</v>
      </c>
    </row>
    <row r="164" s="2" customFormat="1">
      <c r="A164" s="38"/>
      <c r="B164" s="39"/>
      <c r="C164" s="40"/>
      <c r="D164" s="228" t="s">
        <v>147</v>
      </c>
      <c r="E164" s="40"/>
      <c r="F164" s="229" t="s">
        <v>927</v>
      </c>
      <c r="G164" s="40"/>
      <c r="H164" s="40"/>
      <c r="I164" s="225"/>
      <c r="J164" s="40"/>
      <c r="K164" s="40"/>
      <c r="L164" s="44"/>
      <c r="M164" s="226"/>
      <c r="N164" s="22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147</v>
      </c>
      <c r="AU164" s="17" t="s">
        <v>80</v>
      </c>
    </row>
    <row r="165" s="2" customFormat="1" ht="24.15" customHeight="1">
      <c r="A165" s="38"/>
      <c r="B165" s="39"/>
      <c r="C165" s="210" t="s">
        <v>342</v>
      </c>
      <c r="D165" s="210" t="s">
        <v>139</v>
      </c>
      <c r="E165" s="211" t="s">
        <v>928</v>
      </c>
      <c r="F165" s="212" t="s">
        <v>929</v>
      </c>
      <c r="G165" s="213" t="s">
        <v>250</v>
      </c>
      <c r="H165" s="214">
        <v>6</v>
      </c>
      <c r="I165" s="215"/>
      <c r="J165" s="216">
        <f>ROUND(I165*H165,2)</f>
        <v>0</v>
      </c>
      <c r="K165" s="212" t="s">
        <v>143</v>
      </c>
      <c r="L165" s="44"/>
      <c r="M165" s="217" t="s">
        <v>1</v>
      </c>
      <c r="N165" s="218" t="s">
        <v>38</v>
      </c>
      <c r="O165" s="91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1" t="s">
        <v>358</v>
      </c>
      <c r="AT165" s="221" t="s">
        <v>139</v>
      </c>
      <c r="AU165" s="221" t="s">
        <v>80</v>
      </c>
      <c r="AY165" s="17" t="s">
        <v>138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80</v>
      </c>
      <c r="BK165" s="222">
        <f>ROUND(I165*H165,2)</f>
        <v>0</v>
      </c>
      <c r="BL165" s="17" t="s">
        <v>358</v>
      </c>
      <c r="BM165" s="221" t="s">
        <v>226</v>
      </c>
    </row>
    <row r="166" s="2" customFormat="1">
      <c r="A166" s="38"/>
      <c r="B166" s="39"/>
      <c r="C166" s="40"/>
      <c r="D166" s="223" t="s">
        <v>145</v>
      </c>
      <c r="E166" s="40"/>
      <c r="F166" s="224" t="s">
        <v>930</v>
      </c>
      <c r="G166" s="40"/>
      <c r="H166" s="40"/>
      <c r="I166" s="225"/>
      <c r="J166" s="40"/>
      <c r="K166" s="40"/>
      <c r="L166" s="44"/>
      <c r="M166" s="226"/>
      <c r="N166" s="227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145</v>
      </c>
      <c r="AU166" s="17" t="s">
        <v>80</v>
      </c>
    </row>
    <row r="167" s="2" customFormat="1">
      <c r="A167" s="38"/>
      <c r="B167" s="39"/>
      <c r="C167" s="40"/>
      <c r="D167" s="228" t="s">
        <v>147</v>
      </c>
      <c r="E167" s="40"/>
      <c r="F167" s="229" t="s">
        <v>931</v>
      </c>
      <c r="G167" s="40"/>
      <c r="H167" s="40"/>
      <c r="I167" s="225"/>
      <c r="J167" s="40"/>
      <c r="K167" s="40"/>
      <c r="L167" s="44"/>
      <c r="M167" s="226"/>
      <c r="N167" s="22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147</v>
      </c>
      <c r="AU167" s="17" t="s">
        <v>80</v>
      </c>
    </row>
    <row r="168" s="2" customFormat="1" ht="24.15" customHeight="1">
      <c r="A168" s="38"/>
      <c r="B168" s="39"/>
      <c r="C168" s="210" t="s">
        <v>241</v>
      </c>
      <c r="D168" s="210" t="s">
        <v>139</v>
      </c>
      <c r="E168" s="211" t="s">
        <v>932</v>
      </c>
      <c r="F168" s="212" t="s">
        <v>933</v>
      </c>
      <c r="G168" s="213" t="s">
        <v>250</v>
      </c>
      <c r="H168" s="214">
        <v>17</v>
      </c>
      <c r="I168" s="215"/>
      <c r="J168" s="216">
        <f>ROUND(I168*H168,2)</f>
        <v>0</v>
      </c>
      <c r="K168" s="212" t="s">
        <v>143</v>
      </c>
      <c r="L168" s="44"/>
      <c r="M168" s="217" t="s">
        <v>1</v>
      </c>
      <c r="N168" s="218" t="s">
        <v>38</v>
      </c>
      <c r="O168" s="91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358</v>
      </c>
      <c r="AT168" s="221" t="s">
        <v>139</v>
      </c>
      <c r="AU168" s="221" t="s">
        <v>80</v>
      </c>
      <c r="AY168" s="17" t="s">
        <v>138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80</v>
      </c>
      <c r="BK168" s="222">
        <f>ROUND(I168*H168,2)</f>
        <v>0</v>
      </c>
      <c r="BL168" s="17" t="s">
        <v>358</v>
      </c>
      <c r="BM168" s="221" t="s">
        <v>232</v>
      </c>
    </row>
    <row r="169" s="2" customFormat="1">
      <c r="A169" s="38"/>
      <c r="B169" s="39"/>
      <c r="C169" s="40"/>
      <c r="D169" s="223" t="s">
        <v>145</v>
      </c>
      <c r="E169" s="40"/>
      <c r="F169" s="224" t="s">
        <v>934</v>
      </c>
      <c r="G169" s="40"/>
      <c r="H169" s="40"/>
      <c r="I169" s="225"/>
      <c r="J169" s="40"/>
      <c r="K169" s="40"/>
      <c r="L169" s="44"/>
      <c r="M169" s="226"/>
      <c r="N169" s="22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145</v>
      </c>
      <c r="AU169" s="17" t="s">
        <v>80</v>
      </c>
    </row>
    <row r="170" s="2" customFormat="1">
      <c r="A170" s="38"/>
      <c r="B170" s="39"/>
      <c r="C170" s="40"/>
      <c r="D170" s="228" t="s">
        <v>147</v>
      </c>
      <c r="E170" s="40"/>
      <c r="F170" s="229" t="s">
        <v>935</v>
      </c>
      <c r="G170" s="40"/>
      <c r="H170" s="40"/>
      <c r="I170" s="225"/>
      <c r="J170" s="40"/>
      <c r="K170" s="40"/>
      <c r="L170" s="44"/>
      <c r="M170" s="226"/>
      <c r="N170" s="22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147</v>
      </c>
      <c r="AU170" s="17" t="s">
        <v>80</v>
      </c>
    </row>
    <row r="171" s="2" customFormat="1" ht="24.15" customHeight="1">
      <c r="A171" s="38"/>
      <c r="B171" s="39"/>
      <c r="C171" s="210" t="s">
        <v>247</v>
      </c>
      <c r="D171" s="210" t="s">
        <v>139</v>
      </c>
      <c r="E171" s="211" t="s">
        <v>936</v>
      </c>
      <c r="F171" s="212" t="s">
        <v>937</v>
      </c>
      <c r="G171" s="213" t="s">
        <v>179</v>
      </c>
      <c r="H171" s="214">
        <v>0.84999999999999998</v>
      </c>
      <c r="I171" s="215"/>
      <c r="J171" s="216">
        <f>ROUND(I171*H171,2)</f>
        <v>0</v>
      </c>
      <c r="K171" s="212" t="s">
        <v>143</v>
      </c>
      <c r="L171" s="44"/>
      <c r="M171" s="217" t="s">
        <v>1</v>
      </c>
      <c r="N171" s="218" t="s">
        <v>38</v>
      </c>
      <c r="O171" s="91"/>
      <c r="P171" s="219">
        <f>O171*H171</f>
        <v>0</v>
      </c>
      <c r="Q171" s="219">
        <v>2.3010222040000001</v>
      </c>
      <c r="R171" s="219">
        <f>Q171*H171</f>
        <v>1.9558688734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358</v>
      </c>
      <c r="AT171" s="221" t="s">
        <v>139</v>
      </c>
      <c r="AU171" s="221" t="s">
        <v>80</v>
      </c>
      <c r="AY171" s="17" t="s">
        <v>138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80</v>
      </c>
      <c r="BK171" s="222">
        <f>ROUND(I171*H171,2)</f>
        <v>0</v>
      </c>
      <c r="BL171" s="17" t="s">
        <v>358</v>
      </c>
      <c r="BM171" s="221" t="s">
        <v>238</v>
      </c>
    </row>
    <row r="172" s="2" customFormat="1">
      <c r="A172" s="38"/>
      <c r="B172" s="39"/>
      <c r="C172" s="40"/>
      <c r="D172" s="223" t="s">
        <v>145</v>
      </c>
      <c r="E172" s="40"/>
      <c r="F172" s="224" t="s">
        <v>938</v>
      </c>
      <c r="G172" s="40"/>
      <c r="H172" s="40"/>
      <c r="I172" s="225"/>
      <c r="J172" s="40"/>
      <c r="K172" s="40"/>
      <c r="L172" s="44"/>
      <c r="M172" s="226"/>
      <c r="N172" s="22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145</v>
      </c>
      <c r="AU172" s="17" t="s">
        <v>80</v>
      </c>
    </row>
    <row r="173" s="2" customFormat="1">
      <c r="A173" s="38"/>
      <c r="B173" s="39"/>
      <c r="C173" s="40"/>
      <c r="D173" s="228" t="s">
        <v>147</v>
      </c>
      <c r="E173" s="40"/>
      <c r="F173" s="229" t="s">
        <v>939</v>
      </c>
      <c r="G173" s="40"/>
      <c r="H173" s="40"/>
      <c r="I173" s="225"/>
      <c r="J173" s="40"/>
      <c r="K173" s="40"/>
      <c r="L173" s="44"/>
      <c r="M173" s="226"/>
      <c r="N173" s="22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147</v>
      </c>
      <c r="AU173" s="17" t="s">
        <v>80</v>
      </c>
    </row>
    <row r="174" s="2" customFormat="1" ht="16.5" customHeight="1">
      <c r="A174" s="38"/>
      <c r="B174" s="39"/>
      <c r="C174" s="210" t="s">
        <v>319</v>
      </c>
      <c r="D174" s="210" t="s">
        <v>139</v>
      </c>
      <c r="E174" s="211" t="s">
        <v>940</v>
      </c>
      <c r="F174" s="212" t="s">
        <v>941</v>
      </c>
      <c r="G174" s="213" t="s">
        <v>265</v>
      </c>
      <c r="H174" s="214">
        <v>7.6500000000000004</v>
      </c>
      <c r="I174" s="215"/>
      <c r="J174" s="216">
        <f>ROUND(I174*H174,2)</f>
        <v>0</v>
      </c>
      <c r="K174" s="212" t="s">
        <v>1</v>
      </c>
      <c r="L174" s="44"/>
      <c r="M174" s="217" t="s">
        <v>1</v>
      </c>
      <c r="N174" s="218" t="s">
        <v>38</v>
      </c>
      <c r="O174" s="91"/>
      <c r="P174" s="219">
        <f>O174*H174</f>
        <v>0</v>
      </c>
      <c r="Q174" s="219">
        <v>1</v>
      </c>
      <c r="R174" s="219">
        <f>Q174*H174</f>
        <v>7.6500000000000004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358</v>
      </c>
      <c r="AT174" s="221" t="s">
        <v>139</v>
      </c>
      <c r="AU174" s="221" t="s">
        <v>80</v>
      </c>
      <c r="AY174" s="17" t="s">
        <v>138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80</v>
      </c>
      <c r="BK174" s="222">
        <f>ROUND(I174*H174,2)</f>
        <v>0</v>
      </c>
      <c r="BL174" s="17" t="s">
        <v>358</v>
      </c>
      <c r="BM174" s="221" t="s">
        <v>452</v>
      </c>
    </row>
    <row r="175" s="2" customFormat="1">
      <c r="A175" s="38"/>
      <c r="B175" s="39"/>
      <c r="C175" s="40"/>
      <c r="D175" s="223" t="s">
        <v>145</v>
      </c>
      <c r="E175" s="40"/>
      <c r="F175" s="224" t="s">
        <v>941</v>
      </c>
      <c r="G175" s="40"/>
      <c r="H175" s="40"/>
      <c r="I175" s="225"/>
      <c r="J175" s="40"/>
      <c r="K175" s="40"/>
      <c r="L175" s="44"/>
      <c r="M175" s="226"/>
      <c r="N175" s="227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145</v>
      </c>
      <c r="AU175" s="17" t="s">
        <v>80</v>
      </c>
    </row>
    <row r="176" s="2" customFormat="1" ht="24.15" customHeight="1">
      <c r="A176" s="38"/>
      <c r="B176" s="39"/>
      <c r="C176" s="210" t="s">
        <v>942</v>
      </c>
      <c r="D176" s="210" t="s">
        <v>139</v>
      </c>
      <c r="E176" s="211" t="s">
        <v>943</v>
      </c>
      <c r="F176" s="212" t="s">
        <v>944</v>
      </c>
      <c r="G176" s="213" t="s">
        <v>250</v>
      </c>
      <c r="H176" s="214">
        <v>6</v>
      </c>
      <c r="I176" s="215"/>
      <c r="J176" s="216">
        <f>ROUND(I176*H176,2)</f>
        <v>0</v>
      </c>
      <c r="K176" s="212" t="s">
        <v>143</v>
      </c>
      <c r="L176" s="44"/>
      <c r="M176" s="217" t="s">
        <v>1</v>
      </c>
      <c r="N176" s="218" t="s">
        <v>38</v>
      </c>
      <c r="O176" s="91"/>
      <c r="P176" s="219">
        <f>O176*H176</f>
        <v>0</v>
      </c>
      <c r="Q176" s="219">
        <v>0.1000735</v>
      </c>
      <c r="R176" s="219">
        <f>Q176*H176</f>
        <v>0.600441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358</v>
      </c>
      <c r="AT176" s="221" t="s">
        <v>139</v>
      </c>
      <c r="AU176" s="221" t="s">
        <v>80</v>
      </c>
      <c r="AY176" s="17" t="s">
        <v>138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80</v>
      </c>
      <c r="BK176" s="222">
        <f>ROUND(I176*H176,2)</f>
        <v>0</v>
      </c>
      <c r="BL176" s="17" t="s">
        <v>358</v>
      </c>
      <c r="BM176" s="221" t="s">
        <v>244</v>
      </c>
    </row>
    <row r="177" s="2" customFormat="1">
      <c r="A177" s="38"/>
      <c r="B177" s="39"/>
      <c r="C177" s="40"/>
      <c r="D177" s="223" t="s">
        <v>145</v>
      </c>
      <c r="E177" s="40"/>
      <c r="F177" s="224" t="s">
        <v>945</v>
      </c>
      <c r="G177" s="40"/>
      <c r="H177" s="40"/>
      <c r="I177" s="225"/>
      <c r="J177" s="40"/>
      <c r="K177" s="40"/>
      <c r="L177" s="44"/>
      <c r="M177" s="226"/>
      <c r="N177" s="22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145</v>
      </c>
      <c r="AU177" s="17" t="s">
        <v>80</v>
      </c>
    </row>
    <row r="178" s="2" customFormat="1">
      <c r="A178" s="38"/>
      <c r="B178" s="39"/>
      <c r="C178" s="40"/>
      <c r="D178" s="228" t="s">
        <v>147</v>
      </c>
      <c r="E178" s="40"/>
      <c r="F178" s="229" t="s">
        <v>946</v>
      </c>
      <c r="G178" s="40"/>
      <c r="H178" s="40"/>
      <c r="I178" s="225"/>
      <c r="J178" s="40"/>
      <c r="K178" s="40"/>
      <c r="L178" s="44"/>
      <c r="M178" s="226"/>
      <c r="N178" s="22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147</v>
      </c>
      <c r="AU178" s="17" t="s">
        <v>80</v>
      </c>
    </row>
    <row r="179" s="2" customFormat="1" ht="16.5" customHeight="1">
      <c r="A179" s="38"/>
      <c r="B179" s="39"/>
      <c r="C179" s="210" t="s">
        <v>358</v>
      </c>
      <c r="D179" s="210" t="s">
        <v>139</v>
      </c>
      <c r="E179" s="211" t="s">
        <v>947</v>
      </c>
      <c r="F179" s="212" t="s">
        <v>948</v>
      </c>
      <c r="G179" s="213" t="s">
        <v>250</v>
      </c>
      <c r="H179" s="214">
        <v>23</v>
      </c>
      <c r="I179" s="215"/>
      <c r="J179" s="216">
        <f>ROUND(I179*H179,2)</f>
        <v>0</v>
      </c>
      <c r="K179" s="212" t="s">
        <v>143</v>
      </c>
      <c r="L179" s="44"/>
      <c r="M179" s="217" t="s">
        <v>1</v>
      </c>
      <c r="N179" s="218" t="s">
        <v>38</v>
      </c>
      <c r="O179" s="91"/>
      <c r="P179" s="219">
        <f>O179*H179</f>
        <v>0</v>
      </c>
      <c r="Q179" s="219">
        <v>7.1400000000000001E-05</v>
      </c>
      <c r="R179" s="219">
        <f>Q179*H179</f>
        <v>0.0016421999999999999</v>
      </c>
      <c r="S179" s="219">
        <v>0</v>
      </c>
      <c r="T179" s="22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358</v>
      </c>
      <c r="AT179" s="221" t="s">
        <v>139</v>
      </c>
      <c r="AU179" s="221" t="s">
        <v>80</v>
      </c>
      <c r="AY179" s="17" t="s">
        <v>138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80</v>
      </c>
      <c r="BK179" s="222">
        <f>ROUND(I179*H179,2)</f>
        <v>0</v>
      </c>
      <c r="BL179" s="17" t="s">
        <v>358</v>
      </c>
      <c r="BM179" s="221" t="s">
        <v>251</v>
      </c>
    </row>
    <row r="180" s="2" customFormat="1">
      <c r="A180" s="38"/>
      <c r="B180" s="39"/>
      <c r="C180" s="40"/>
      <c r="D180" s="223" t="s">
        <v>145</v>
      </c>
      <c r="E180" s="40"/>
      <c r="F180" s="224" t="s">
        <v>949</v>
      </c>
      <c r="G180" s="40"/>
      <c r="H180" s="40"/>
      <c r="I180" s="225"/>
      <c r="J180" s="40"/>
      <c r="K180" s="40"/>
      <c r="L180" s="44"/>
      <c r="M180" s="226"/>
      <c r="N180" s="227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145</v>
      </c>
      <c r="AU180" s="17" t="s">
        <v>80</v>
      </c>
    </row>
    <row r="181" s="2" customFormat="1">
      <c r="A181" s="38"/>
      <c r="B181" s="39"/>
      <c r="C181" s="40"/>
      <c r="D181" s="228" t="s">
        <v>147</v>
      </c>
      <c r="E181" s="40"/>
      <c r="F181" s="229" t="s">
        <v>950</v>
      </c>
      <c r="G181" s="40"/>
      <c r="H181" s="40"/>
      <c r="I181" s="225"/>
      <c r="J181" s="40"/>
      <c r="K181" s="40"/>
      <c r="L181" s="44"/>
      <c r="M181" s="226"/>
      <c r="N181" s="227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147</v>
      </c>
      <c r="AU181" s="17" t="s">
        <v>80</v>
      </c>
    </row>
    <row r="182" s="2" customFormat="1" ht="24.15" customHeight="1">
      <c r="A182" s="38"/>
      <c r="B182" s="39"/>
      <c r="C182" s="210" t="s">
        <v>951</v>
      </c>
      <c r="D182" s="210" t="s">
        <v>139</v>
      </c>
      <c r="E182" s="211" t="s">
        <v>952</v>
      </c>
      <c r="F182" s="212" t="s">
        <v>953</v>
      </c>
      <c r="G182" s="213" t="s">
        <v>250</v>
      </c>
      <c r="H182" s="214">
        <v>23</v>
      </c>
      <c r="I182" s="215"/>
      <c r="J182" s="216">
        <f>ROUND(I182*H182,2)</f>
        <v>0</v>
      </c>
      <c r="K182" s="212" t="s">
        <v>1</v>
      </c>
      <c r="L182" s="44"/>
      <c r="M182" s="217" t="s">
        <v>1</v>
      </c>
      <c r="N182" s="218" t="s">
        <v>38</v>
      </c>
      <c r="O182" s="91"/>
      <c r="P182" s="219">
        <f>O182*H182</f>
        <v>0</v>
      </c>
      <c r="Q182" s="219">
        <v>1.0000000000000001E-05</v>
      </c>
      <c r="R182" s="219">
        <f>Q182*H182</f>
        <v>0.00023000000000000001</v>
      </c>
      <c r="S182" s="219">
        <v>0</v>
      </c>
      <c r="T182" s="22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358</v>
      </c>
      <c r="AT182" s="221" t="s">
        <v>139</v>
      </c>
      <c r="AU182" s="221" t="s">
        <v>80</v>
      </c>
      <c r="AY182" s="17" t="s">
        <v>138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80</v>
      </c>
      <c r="BK182" s="222">
        <f>ROUND(I182*H182,2)</f>
        <v>0</v>
      </c>
      <c r="BL182" s="17" t="s">
        <v>358</v>
      </c>
      <c r="BM182" s="221" t="s">
        <v>258</v>
      </c>
    </row>
    <row r="183" s="2" customFormat="1">
      <c r="A183" s="38"/>
      <c r="B183" s="39"/>
      <c r="C183" s="40"/>
      <c r="D183" s="223" t="s">
        <v>145</v>
      </c>
      <c r="E183" s="40"/>
      <c r="F183" s="224" t="s">
        <v>953</v>
      </c>
      <c r="G183" s="40"/>
      <c r="H183" s="40"/>
      <c r="I183" s="225"/>
      <c r="J183" s="40"/>
      <c r="K183" s="40"/>
      <c r="L183" s="44"/>
      <c r="M183" s="226"/>
      <c r="N183" s="227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145</v>
      </c>
      <c r="AU183" s="17" t="s">
        <v>80</v>
      </c>
    </row>
    <row r="184" s="2" customFormat="1" ht="24.15" customHeight="1">
      <c r="A184" s="38"/>
      <c r="B184" s="39"/>
      <c r="C184" s="210" t="s">
        <v>362</v>
      </c>
      <c r="D184" s="210" t="s">
        <v>139</v>
      </c>
      <c r="E184" s="211" t="s">
        <v>954</v>
      </c>
      <c r="F184" s="212" t="s">
        <v>955</v>
      </c>
      <c r="G184" s="213" t="s">
        <v>250</v>
      </c>
      <c r="H184" s="214">
        <v>6</v>
      </c>
      <c r="I184" s="215"/>
      <c r="J184" s="216">
        <f>ROUND(I184*H184,2)</f>
        <v>0</v>
      </c>
      <c r="K184" s="212" t="s">
        <v>143</v>
      </c>
      <c r="L184" s="44"/>
      <c r="M184" s="217" t="s">
        <v>1</v>
      </c>
      <c r="N184" s="218" t="s">
        <v>38</v>
      </c>
      <c r="O184" s="91"/>
      <c r="P184" s="219">
        <f>O184*H184</f>
        <v>0</v>
      </c>
      <c r="Q184" s="219">
        <v>0.108</v>
      </c>
      <c r="R184" s="219">
        <f>Q184*H184</f>
        <v>0.64800000000000002</v>
      </c>
      <c r="S184" s="219">
        <v>0</v>
      </c>
      <c r="T184" s="22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1" t="s">
        <v>358</v>
      </c>
      <c r="AT184" s="221" t="s">
        <v>139</v>
      </c>
      <c r="AU184" s="221" t="s">
        <v>80</v>
      </c>
      <c r="AY184" s="17" t="s">
        <v>138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80</v>
      </c>
      <c r="BK184" s="222">
        <f>ROUND(I184*H184,2)</f>
        <v>0</v>
      </c>
      <c r="BL184" s="17" t="s">
        <v>358</v>
      </c>
      <c r="BM184" s="221" t="s">
        <v>266</v>
      </c>
    </row>
    <row r="185" s="2" customFormat="1">
      <c r="A185" s="38"/>
      <c r="B185" s="39"/>
      <c r="C185" s="40"/>
      <c r="D185" s="223" t="s">
        <v>145</v>
      </c>
      <c r="E185" s="40"/>
      <c r="F185" s="224" t="s">
        <v>956</v>
      </c>
      <c r="G185" s="40"/>
      <c r="H185" s="40"/>
      <c r="I185" s="225"/>
      <c r="J185" s="40"/>
      <c r="K185" s="40"/>
      <c r="L185" s="44"/>
      <c r="M185" s="226"/>
      <c r="N185" s="227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145</v>
      </c>
      <c r="AU185" s="17" t="s">
        <v>80</v>
      </c>
    </row>
    <row r="186" s="2" customFormat="1">
      <c r="A186" s="38"/>
      <c r="B186" s="39"/>
      <c r="C186" s="40"/>
      <c r="D186" s="228" t="s">
        <v>147</v>
      </c>
      <c r="E186" s="40"/>
      <c r="F186" s="229" t="s">
        <v>957</v>
      </c>
      <c r="G186" s="40"/>
      <c r="H186" s="40"/>
      <c r="I186" s="225"/>
      <c r="J186" s="40"/>
      <c r="K186" s="40"/>
      <c r="L186" s="44"/>
      <c r="M186" s="226"/>
      <c r="N186" s="227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147</v>
      </c>
      <c r="AU186" s="17" t="s">
        <v>80</v>
      </c>
    </row>
    <row r="187" s="2" customFormat="1" ht="33" customHeight="1">
      <c r="A187" s="38"/>
      <c r="B187" s="39"/>
      <c r="C187" s="210" t="s">
        <v>958</v>
      </c>
      <c r="D187" s="210" t="s">
        <v>139</v>
      </c>
      <c r="E187" s="211" t="s">
        <v>959</v>
      </c>
      <c r="F187" s="212" t="s">
        <v>960</v>
      </c>
      <c r="G187" s="213" t="s">
        <v>250</v>
      </c>
      <c r="H187" s="214">
        <v>17</v>
      </c>
      <c r="I187" s="215"/>
      <c r="J187" s="216">
        <f>ROUND(I187*H187,2)</f>
        <v>0</v>
      </c>
      <c r="K187" s="212" t="s">
        <v>143</v>
      </c>
      <c r="L187" s="44"/>
      <c r="M187" s="217" t="s">
        <v>1</v>
      </c>
      <c r="N187" s="218" t="s">
        <v>38</v>
      </c>
      <c r="O187" s="91"/>
      <c r="P187" s="219">
        <f>O187*H187</f>
        <v>0</v>
      </c>
      <c r="Q187" s="219">
        <v>0.225634</v>
      </c>
      <c r="R187" s="219">
        <f>Q187*H187</f>
        <v>3.8357779999999999</v>
      </c>
      <c r="S187" s="219">
        <v>0</v>
      </c>
      <c r="T187" s="22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1" t="s">
        <v>358</v>
      </c>
      <c r="AT187" s="221" t="s">
        <v>139</v>
      </c>
      <c r="AU187" s="221" t="s">
        <v>80</v>
      </c>
      <c r="AY187" s="17" t="s">
        <v>138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80</v>
      </c>
      <c r="BK187" s="222">
        <f>ROUND(I187*H187,2)</f>
        <v>0</v>
      </c>
      <c r="BL187" s="17" t="s">
        <v>358</v>
      </c>
      <c r="BM187" s="221" t="s">
        <v>271</v>
      </c>
    </row>
    <row r="188" s="2" customFormat="1">
      <c r="A188" s="38"/>
      <c r="B188" s="39"/>
      <c r="C188" s="40"/>
      <c r="D188" s="223" t="s">
        <v>145</v>
      </c>
      <c r="E188" s="40"/>
      <c r="F188" s="224" t="s">
        <v>961</v>
      </c>
      <c r="G188" s="40"/>
      <c r="H188" s="40"/>
      <c r="I188" s="225"/>
      <c r="J188" s="40"/>
      <c r="K188" s="40"/>
      <c r="L188" s="44"/>
      <c r="M188" s="226"/>
      <c r="N188" s="227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145</v>
      </c>
      <c r="AU188" s="17" t="s">
        <v>80</v>
      </c>
    </row>
    <row r="189" s="2" customFormat="1">
      <c r="A189" s="38"/>
      <c r="B189" s="39"/>
      <c r="C189" s="40"/>
      <c r="D189" s="228" t="s">
        <v>147</v>
      </c>
      <c r="E189" s="40"/>
      <c r="F189" s="229" t="s">
        <v>962</v>
      </c>
      <c r="G189" s="40"/>
      <c r="H189" s="40"/>
      <c r="I189" s="225"/>
      <c r="J189" s="40"/>
      <c r="K189" s="40"/>
      <c r="L189" s="44"/>
      <c r="M189" s="226"/>
      <c r="N189" s="227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147</v>
      </c>
      <c r="AU189" s="17" t="s">
        <v>80</v>
      </c>
    </row>
    <row r="190" s="2" customFormat="1" ht="33" customHeight="1">
      <c r="A190" s="38"/>
      <c r="B190" s="39"/>
      <c r="C190" s="210" t="s">
        <v>364</v>
      </c>
      <c r="D190" s="210" t="s">
        <v>139</v>
      </c>
      <c r="E190" s="211" t="s">
        <v>963</v>
      </c>
      <c r="F190" s="212" t="s">
        <v>964</v>
      </c>
      <c r="G190" s="213" t="s">
        <v>142</v>
      </c>
      <c r="H190" s="214">
        <v>2.1000000000000001</v>
      </c>
      <c r="I190" s="215"/>
      <c r="J190" s="216">
        <f>ROUND(I190*H190,2)</f>
        <v>0</v>
      </c>
      <c r="K190" s="212" t="s">
        <v>143</v>
      </c>
      <c r="L190" s="44"/>
      <c r="M190" s="217" t="s">
        <v>1</v>
      </c>
      <c r="N190" s="218" t="s">
        <v>38</v>
      </c>
      <c r="O190" s="91"/>
      <c r="P190" s="219">
        <f>O190*H190</f>
        <v>0</v>
      </c>
      <c r="Q190" s="219">
        <v>0.38625999999999999</v>
      </c>
      <c r="R190" s="219">
        <f>Q190*H190</f>
        <v>0.81114600000000003</v>
      </c>
      <c r="S190" s="219">
        <v>0</v>
      </c>
      <c r="T190" s="22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1" t="s">
        <v>358</v>
      </c>
      <c r="AT190" s="221" t="s">
        <v>139</v>
      </c>
      <c r="AU190" s="221" t="s">
        <v>80</v>
      </c>
      <c r="AY190" s="17" t="s">
        <v>138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7" t="s">
        <v>80</v>
      </c>
      <c r="BK190" s="222">
        <f>ROUND(I190*H190,2)</f>
        <v>0</v>
      </c>
      <c r="BL190" s="17" t="s">
        <v>358</v>
      </c>
      <c r="BM190" s="221" t="s">
        <v>278</v>
      </c>
    </row>
    <row r="191" s="2" customFormat="1">
      <c r="A191" s="38"/>
      <c r="B191" s="39"/>
      <c r="C191" s="40"/>
      <c r="D191" s="223" t="s">
        <v>145</v>
      </c>
      <c r="E191" s="40"/>
      <c r="F191" s="224" t="s">
        <v>965</v>
      </c>
      <c r="G191" s="40"/>
      <c r="H191" s="40"/>
      <c r="I191" s="225"/>
      <c r="J191" s="40"/>
      <c r="K191" s="40"/>
      <c r="L191" s="44"/>
      <c r="M191" s="226"/>
      <c r="N191" s="227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145</v>
      </c>
      <c r="AU191" s="17" t="s">
        <v>80</v>
      </c>
    </row>
    <row r="192" s="2" customFormat="1">
      <c r="A192" s="38"/>
      <c r="B192" s="39"/>
      <c r="C192" s="40"/>
      <c r="D192" s="228" t="s">
        <v>147</v>
      </c>
      <c r="E192" s="40"/>
      <c r="F192" s="229" t="s">
        <v>966</v>
      </c>
      <c r="G192" s="40"/>
      <c r="H192" s="40"/>
      <c r="I192" s="225"/>
      <c r="J192" s="40"/>
      <c r="K192" s="40"/>
      <c r="L192" s="44"/>
      <c r="M192" s="226"/>
      <c r="N192" s="227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147</v>
      </c>
      <c r="AU192" s="17" t="s">
        <v>80</v>
      </c>
    </row>
    <row r="193" s="2" customFormat="1" ht="33" customHeight="1">
      <c r="A193" s="38"/>
      <c r="B193" s="39"/>
      <c r="C193" s="210" t="s">
        <v>967</v>
      </c>
      <c r="D193" s="210" t="s">
        <v>139</v>
      </c>
      <c r="E193" s="211" t="s">
        <v>963</v>
      </c>
      <c r="F193" s="212" t="s">
        <v>964</v>
      </c>
      <c r="G193" s="213" t="s">
        <v>142</v>
      </c>
      <c r="H193" s="214">
        <v>8.5</v>
      </c>
      <c r="I193" s="215"/>
      <c r="J193" s="216">
        <f>ROUND(I193*H193,2)</f>
        <v>0</v>
      </c>
      <c r="K193" s="212" t="s">
        <v>143</v>
      </c>
      <c r="L193" s="44"/>
      <c r="M193" s="217" t="s">
        <v>1</v>
      </c>
      <c r="N193" s="218" t="s">
        <v>38</v>
      </c>
      <c r="O193" s="91"/>
      <c r="P193" s="219">
        <f>O193*H193</f>
        <v>0</v>
      </c>
      <c r="Q193" s="219">
        <v>0.38625999999999999</v>
      </c>
      <c r="R193" s="219">
        <f>Q193*H193</f>
        <v>3.28321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358</v>
      </c>
      <c r="AT193" s="221" t="s">
        <v>139</v>
      </c>
      <c r="AU193" s="221" t="s">
        <v>80</v>
      </c>
      <c r="AY193" s="17" t="s">
        <v>138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80</v>
      </c>
      <c r="BK193" s="222">
        <f>ROUND(I193*H193,2)</f>
        <v>0</v>
      </c>
      <c r="BL193" s="17" t="s">
        <v>358</v>
      </c>
      <c r="BM193" s="221" t="s">
        <v>285</v>
      </c>
    </row>
    <row r="194" s="2" customFormat="1">
      <c r="A194" s="38"/>
      <c r="B194" s="39"/>
      <c r="C194" s="40"/>
      <c r="D194" s="223" t="s">
        <v>145</v>
      </c>
      <c r="E194" s="40"/>
      <c r="F194" s="224" t="s">
        <v>965</v>
      </c>
      <c r="G194" s="40"/>
      <c r="H194" s="40"/>
      <c r="I194" s="225"/>
      <c r="J194" s="40"/>
      <c r="K194" s="40"/>
      <c r="L194" s="44"/>
      <c r="M194" s="226"/>
      <c r="N194" s="22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145</v>
      </c>
      <c r="AU194" s="17" t="s">
        <v>80</v>
      </c>
    </row>
    <row r="195" s="2" customFormat="1">
      <c r="A195" s="38"/>
      <c r="B195" s="39"/>
      <c r="C195" s="40"/>
      <c r="D195" s="228" t="s">
        <v>147</v>
      </c>
      <c r="E195" s="40"/>
      <c r="F195" s="229" t="s">
        <v>966</v>
      </c>
      <c r="G195" s="40"/>
      <c r="H195" s="40"/>
      <c r="I195" s="225"/>
      <c r="J195" s="40"/>
      <c r="K195" s="40"/>
      <c r="L195" s="44"/>
      <c r="M195" s="226"/>
      <c r="N195" s="227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147</v>
      </c>
      <c r="AU195" s="17" t="s">
        <v>80</v>
      </c>
    </row>
    <row r="196" s="2" customFormat="1" ht="24.15" customHeight="1">
      <c r="A196" s="38"/>
      <c r="B196" s="39"/>
      <c r="C196" s="210" t="s">
        <v>325</v>
      </c>
      <c r="D196" s="210" t="s">
        <v>139</v>
      </c>
      <c r="E196" s="211" t="s">
        <v>968</v>
      </c>
      <c r="F196" s="212" t="s">
        <v>969</v>
      </c>
      <c r="G196" s="213" t="s">
        <v>142</v>
      </c>
      <c r="H196" s="214">
        <v>8.5</v>
      </c>
      <c r="I196" s="215"/>
      <c r="J196" s="216">
        <f>ROUND(I196*H196,2)</f>
        <v>0</v>
      </c>
      <c r="K196" s="212" t="s">
        <v>143</v>
      </c>
      <c r="L196" s="44"/>
      <c r="M196" s="217" t="s">
        <v>1</v>
      </c>
      <c r="N196" s="218" t="s">
        <v>38</v>
      </c>
      <c r="O196" s="91"/>
      <c r="P196" s="219">
        <f>O196*H196</f>
        <v>0</v>
      </c>
      <c r="Q196" s="219">
        <v>0.090130000000000002</v>
      </c>
      <c r="R196" s="219">
        <f>Q196*H196</f>
        <v>0.76610500000000004</v>
      </c>
      <c r="S196" s="219">
        <v>0</v>
      </c>
      <c r="T196" s="22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358</v>
      </c>
      <c r="AT196" s="221" t="s">
        <v>139</v>
      </c>
      <c r="AU196" s="221" t="s">
        <v>80</v>
      </c>
      <c r="AY196" s="17" t="s">
        <v>138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80</v>
      </c>
      <c r="BK196" s="222">
        <f>ROUND(I196*H196,2)</f>
        <v>0</v>
      </c>
      <c r="BL196" s="17" t="s">
        <v>358</v>
      </c>
      <c r="BM196" s="221" t="s">
        <v>290</v>
      </c>
    </row>
    <row r="197" s="2" customFormat="1">
      <c r="A197" s="38"/>
      <c r="B197" s="39"/>
      <c r="C197" s="40"/>
      <c r="D197" s="223" t="s">
        <v>145</v>
      </c>
      <c r="E197" s="40"/>
      <c r="F197" s="224" t="s">
        <v>970</v>
      </c>
      <c r="G197" s="40"/>
      <c r="H197" s="40"/>
      <c r="I197" s="225"/>
      <c r="J197" s="40"/>
      <c r="K197" s="40"/>
      <c r="L197" s="44"/>
      <c r="M197" s="226"/>
      <c r="N197" s="227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145</v>
      </c>
      <c r="AU197" s="17" t="s">
        <v>80</v>
      </c>
    </row>
    <row r="198" s="2" customFormat="1">
      <c r="A198" s="38"/>
      <c r="B198" s="39"/>
      <c r="C198" s="40"/>
      <c r="D198" s="228" t="s">
        <v>147</v>
      </c>
      <c r="E198" s="40"/>
      <c r="F198" s="229" t="s">
        <v>971</v>
      </c>
      <c r="G198" s="40"/>
      <c r="H198" s="40"/>
      <c r="I198" s="225"/>
      <c r="J198" s="40"/>
      <c r="K198" s="40"/>
      <c r="L198" s="44"/>
      <c r="M198" s="226"/>
      <c r="N198" s="227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147</v>
      </c>
      <c r="AU198" s="17" t="s">
        <v>80</v>
      </c>
    </row>
    <row r="199" s="2" customFormat="1" ht="33" customHeight="1">
      <c r="A199" s="38"/>
      <c r="B199" s="39"/>
      <c r="C199" s="210" t="s">
        <v>972</v>
      </c>
      <c r="D199" s="210" t="s">
        <v>139</v>
      </c>
      <c r="E199" s="211" t="s">
        <v>973</v>
      </c>
      <c r="F199" s="212" t="s">
        <v>974</v>
      </c>
      <c r="G199" s="213" t="s">
        <v>142</v>
      </c>
      <c r="H199" s="214">
        <v>6</v>
      </c>
      <c r="I199" s="215"/>
      <c r="J199" s="216">
        <f>ROUND(I199*H199,2)</f>
        <v>0</v>
      </c>
      <c r="K199" s="212" t="s">
        <v>143</v>
      </c>
      <c r="L199" s="44"/>
      <c r="M199" s="217" t="s">
        <v>1</v>
      </c>
      <c r="N199" s="218" t="s">
        <v>38</v>
      </c>
      <c r="O199" s="91"/>
      <c r="P199" s="219">
        <f>O199*H199</f>
        <v>0</v>
      </c>
      <c r="Q199" s="219">
        <v>0.10100000000000001</v>
      </c>
      <c r="R199" s="219">
        <f>Q199*H199</f>
        <v>0.60600000000000009</v>
      </c>
      <c r="S199" s="219">
        <v>0</v>
      </c>
      <c r="T199" s="22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1" t="s">
        <v>358</v>
      </c>
      <c r="AT199" s="221" t="s">
        <v>139</v>
      </c>
      <c r="AU199" s="221" t="s">
        <v>80</v>
      </c>
      <c r="AY199" s="17" t="s">
        <v>138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7" t="s">
        <v>80</v>
      </c>
      <c r="BK199" s="222">
        <f>ROUND(I199*H199,2)</f>
        <v>0</v>
      </c>
      <c r="BL199" s="17" t="s">
        <v>358</v>
      </c>
      <c r="BM199" s="221" t="s">
        <v>296</v>
      </c>
    </row>
    <row r="200" s="2" customFormat="1">
      <c r="A200" s="38"/>
      <c r="B200" s="39"/>
      <c r="C200" s="40"/>
      <c r="D200" s="223" t="s">
        <v>145</v>
      </c>
      <c r="E200" s="40"/>
      <c r="F200" s="224" t="s">
        <v>975</v>
      </c>
      <c r="G200" s="40"/>
      <c r="H200" s="40"/>
      <c r="I200" s="225"/>
      <c r="J200" s="40"/>
      <c r="K200" s="40"/>
      <c r="L200" s="44"/>
      <c r="M200" s="226"/>
      <c r="N200" s="227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145</v>
      </c>
      <c r="AU200" s="17" t="s">
        <v>80</v>
      </c>
    </row>
    <row r="201" s="2" customFormat="1">
      <c r="A201" s="38"/>
      <c r="B201" s="39"/>
      <c r="C201" s="40"/>
      <c r="D201" s="228" t="s">
        <v>147</v>
      </c>
      <c r="E201" s="40"/>
      <c r="F201" s="229" t="s">
        <v>976</v>
      </c>
      <c r="G201" s="40"/>
      <c r="H201" s="40"/>
      <c r="I201" s="225"/>
      <c r="J201" s="40"/>
      <c r="K201" s="40"/>
      <c r="L201" s="44"/>
      <c r="M201" s="226"/>
      <c r="N201" s="227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147</v>
      </c>
      <c r="AU201" s="17" t="s">
        <v>80</v>
      </c>
    </row>
    <row r="202" s="2" customFormat="1" ht="24.15" customHeight="1">
      <c r="A202" s="38"/>
      <c r="B202" s="39"/>
      <c r="C202" s="210" t="s">
        <v>330</v>
      </c>
      <c r="D202" s="210" t="s">
        <v>139</v>
      </c>
      <c r="E202" s="211" t="s">
        <v>977</v>
      </c>
      <c r="F202" s="212" t="s">
        <v>978</v>
      </c>
      <c r="G202" s="213" t="s">
        <v>250</v>
      </c>
      <c r="H202" s="214">
        <v>2</v>
      </c>
      <c r="I202" s="215"/>
      <c r="J202" s="216">
        <f>ROUND(I202*H202,2)</f>
        <v>0</v>
      </c>
      <c r="K202" s="212" t="s">
        <v>143</v>
      </c>
      <c r="L202" s="44"/>
      <c r="M202" s="217" t="s">
        <v>1</v>
      </c>
      <c r="N202" s="218" t="s">
        <v>38</v>
      </c>
      <c r="O202" s="91"/>
      <c r="P202" s="219">
        <f>O202*H202</f>
        <v>0</v>
      </c>
      <c r="Q202" s="219">
        <v>0.14321112</v>
      </c>
      <c r="R202" s="219">
        <f>Q202*H202</f>
        <v>0.28642223999999999</v>
      </c>
      <c r="S202" s="219">
        <v>0</v>
      </c>
      <c r="T202" s="22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1" t="s">
        <v>358</v>
      </c>
      <c r="AT202" s="221" t="s">
        <v>139</v>
      </c>
      <c r="AU202" s="221" t="s">
        <v>80</v>
      </c>
      <c r="AY202" s="17" t="s">
        <v>138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7" t="s">
        <v>80</v>
      </c>
      <c r="BK202" s="222">
        <f>ROUND(I202*H202,2)</f>
        <v>0</v>
      </c>
      <c r="BL202" s="17" t="s">
        <v>358</v>
      </c>
      <c r="BM202" s="221" t="s">
        <v>301</v>
      </c>
    </row>
    <row r="203" s="2" customFormat="1">
      <c r="A203" s="38"/>
      <c r="B203" s="39"/>
      <c r="C203" s="40"/>
      <c r="D203" s="223" t="s">
        <v>145</v>
      </c>
      <c r="E203" s="40"/>
      <c r="F203" s="224" t="s">
        <v>979</v>
      </c>
      <c r="G203" s="40"/>
      <c r="H203" s="40"/>
      <c r="I203" s="225"/>
      <c r="J203" s="40"/>
      <c r="K203" s="40"/>
      <c r="L203" s="44"/>
      <c r="M203" s="226"/>
      <c r="N203" s="227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145</v>
      </c>
      <c r="AU203" s="17" t="s">
        <v>80</v>
      </c>
    </row>
    <row r="204" s="2" customFormat="1">
      <c r="A204" s="38"/>
      <c r="B204" s="39"/>
      <c r="C204" s="40"/>
      <c r="D204" s="228" t="s">
        <v>147</v>
      </c>
      <c r="E204" s="40"/>
      <c r="F204" s="229" t="s">
        <v>980</v>
      </c>
      <c r="G204" s="40"/>
      <c r="H204" s="40"/>
      <c r="I204" s="225"/>
      <c r="J204" s="40"/>
      <c r="K204" s="40"/>
      <c r="L204" s="44"/>
      <c r="M204" s="226"/>
      <c r="N204" s="227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147</v>
      </c>
      <c r="AU204" s="17" t="s">
        <v>80</v>
      </c>
    </row>
    <row r="205" s="2" customFormat="1" ht="24.15" customHeight="1">
      <c r="A205" s="38"/>
      <c r="B205" s="39"/>
      <c r="C205" s="210" t="s">
        <v>981</v>
      </c>
      <c r="D205" s="210" t="s">
        <v>139</v>
      </c>
      <c r="E205" s="211" t="s">
        <v>982</v>
      </c>
      <c r="F205" s="212" t="s">
        <v>983</v>
      </c>
      <c r="G205" s="213" t="s">
        <v>142</v>
      </c>
      <c r="H205" s="214">
        <v>6</v>
      </c>
      <c r="I205" s="215"/>
      <c r="J205" s="216">
        <f>ROUND(I205*H205,2)</f>
        <v>0</v>
      </c>
      <c r="K205" s="212" t="s">
        <v>143</v>
      </c>
      <c r="L205" s="44"/>
      <c r="M205" s="217" t="s">
        <v>1</v>
      </c>
      <c r="N205" s="218" t="s">
        <v>38</v>
      </c>
      <c r="O205" s="91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1" t="s">
        <v>358</v>
      </c>
      <c r="AT205" s="221" t="s">
        <v>139</v>
      </c>
      <c r="AU205" s="221" t="s">
        <v>80</v>
      </c>
      <c r="AY205" s="17" t="s">
        <v>138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7" t="s">
        <v>80</v>
      </c>
      <c r="BK205" s="222">
        <f>ROUND(I205*H205,2)</f>
        <v>0</v>
      </c>
      <c r="BL205" s="17" t="s">
        <v>358</v>
      </c>
      <c r="BM205" s="221" t="s">
        <v>306</v>
      </c>
    </row>
    <row r="206" s="2" customFormat="1">
      <c r="A206" s="38"/>
      <c r="B206" s="39"/>
      <c r="C206" s="40"/>
      <c r="D206" s="223" t="s">
        <v>145</v>
      </c>
      <c r="E206" s="40"/>
      <c r="F206" s="224" t="s">
        <v>984</v>
      </c>
      <c r="G206" s="40"/>
      <c r="H206" s="40"/>
      <c r="I206" s="225"/>
      <c r="J206" s="40"/>
      <c r="K206" s="40"/>
      <c r="L206" s="44"/>
      <c r="M206" s="226"/>
      <c r="N206" s="227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145</v>
      </c>
      <c r="AU206" s="17" t="s">
        <v>80</v>
      </c>
    </row>
    <row r="207" s="2" customFormat="1">
      <c r="A207" s="38"/>
      <c r="B207" s="39"/>
      <c r="C207" s="40"/>
      <c r="D207" s="228" t="s">
        <v>147</v>
      </c>
      <c r="E207" s="40"/>
      <c r="F207" s="229" t="s">
        <v>985</v>
      </c>
      <c r="G207" s="40"/>
      <c r="H207" s="40"/>
      <c r="I207" s="225"/>
      <c r="J207" s="40"/>
      <c r="K207" s="40"/>
      <c r="L207" s="44"/>
      <c r="M207" s="226"/>
      <c r="N207" s="227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147</v>
      </c>
      <c r="AU207" s="17" t="s">
        <v>80</v>
      </c>
    </row>
    <row r="208" s="2" customFormat="1" ht="24.15" customHeight="1">
      <c r="A208" s="38"/>
      <c r="B208" s="39"/>
      <c r="C208" s="210" t="s">
        <v>534</v>
      </c>
      <c r="D208" s="210" t="s">
        <v>139</v>
      </c>
      <c r="E208" s="211" t="s">
        <v>986</v>
      </c>
      <c r="F208" s="212" t="s">
        <v>987</v>
      </c>
      <c r="G208" s="213" t="s">
        <v>250</v>
      </c>
      <c r="H208" s="214">
        <v>6</v>
      </c>
      <c r="I208" s="215"/>
      <c r="J208" s="216">
        <f>ROUND(I208*H208,2)</f>
        <v>0</v>
      </c>
      <c r="K208" s="212" t="s">
        <v>143</v>
      </c>
      <c r="L208" s="44"/>
      <c r="M208" s="217" t="s">
        <v>1</v>
      </c>
      <c r="N208" s="218" t="s">
        <v>38</v>
      </c>
      <c r="O208" s="91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1" t="s">
        <v>358</v>
      </c>
      <c r="AT208" s="221" t="s">
        <v>139</v>
      </c>
      <c r="AU208" s="221" t="s">
        <v>80</v>
      </c>
      <c r="AY208" s="17" t="s">
        <v>138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7" t="s">
        <v>80</v>
      </c>
      <c r="BK208" s="222">
        <f>ROUND(I208*H208,2)</f>
        <v>0</v>
      </c>
      <c r="BL208" s="17" t="s">
        <v>358</v>
      </c>
      <c r="BM208" s="221" t="s">
        <v>235</v>
      </c>
    </row>
    <row r="209" s="2" customFormat="1">
      <c r="A209" s="38"/>
      <c r="B209" s="39"/>
      <c r="C209" s="40"/>
      <c r="D209" s="223" t="s">
        <v>145</v>
      </c>
      <c r="E209" s="40"/>
      <c r="F209" s="224" t="s">
        <v>988</v>
      </c>
      <c r="G209" s="40"/>
      <c r="H209" s="40"/>
      <c r="I209" s="225"/>
      <c r="J209" s="40"/>
      <c r="K209" s="40"/>
      <c r="L209" s="44"/>
      <c r="M209" s="226"/>
      <c r="N209" s="227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145</v>
      </c>
      <c r="AU209" s="17" t="s">
        <v>80</v>
      </c>
    </row>
    <row r="210" s="2" customFormat="1">
      <c r="A210" s="38"/>
      <c r="B210" s="39"/>
      <c r="C210" s="40"/>
      <c r="D210" s="228" t="s">
        <v>147</v>
      </c>
      <c r="E210" s="40"/>
      <c r="F210" s="229" t="s">
        <v>989</v>
      </c>
      <c r="G210" s="40"/>
      <c r="H210" s="40"/>
      <c r="I210" s="225"/>
      <c r="J210" s="40"/>
      <c r="K210" s="40"/>
      <c r="L210" s="44"/>
      <c r="M210" s="226"/>
      <c r="N210" s="227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147</v>
      </c>
      <c r="AU210" s="17" t="s">
        <v>80</v>
      </c>
    </row>
    <row r="211" s="2" customFormat="1" ht="37.8" customHeight="1">
      <c r="A211" s="38"/>
      <c r="B211" s="39"/>
      <c r="C211" s="210" t="s">
        <v>990</v>
      </c>
      <c r="D211" s="210" t="s">
        <v>139</v>
      </c>
      <c r="E211" s="211" t="s">
        <v>991</v>
      </c>
      <c r="F211" s="212" t="s">
        <v>992</v>
      </c>
      <c r="G211" s="213" t="s">
        <v>142</v>
      </c>
      <c r="H211" s="214">
        <v>8.5</v>
      </c>
      <c r="I211" s="215"/>
      <c r="J211" s="216">
        <f>ROUND(I211*H211,2)</f>
        <v>0</v>
      </c>
      <c r="K211" s="212" t="s">
        <v>143</v>
      </c>
      <c r="L211" s="44"/>
      <c r="M211" s="217" t="s">
        <v>1</v>
      </c>
      <c r="N211" s="218" t="s">
        <v>38</v>
      </c>
      <c r="O211" s="91"/>
      <c r="P211" s="219">
        <f>O211*H211</f>
        <v>0</v>
      </c>
      <c r="Q211" s="219">
        <v>0</v>
      </c>
      <c r="R211" s="219">
        <f>Q211*H211</f>
        <v>0</v>
      </c>
      <c r="S211" s="219">
        <v>0.28999999999999998</v>
      </c>
      <c r="T211" s="220">
        <f>S211*H211</f>
        <v>2.4649999999999999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1" t="s">
        <v>358</v>
      </c>
      <c r="AT211" s="221" t="s">
        <v>139</v>
      </c>
      <c r="AU211" s="221" t="s">
        <v>80</v>
      </c>
      <c r="AY211" s="17" t="s">
        <v>138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7" t="s">
        <v>80</v>
      </c>
      <c r="BK211" s="222">
        <f>ROUND(I211*H211,2)</f>
        <v>0</v>
      </c>
      <c r="BL211" s="17" t="s">
        <v>358</v>
      </c>
      <c r="BM211" s="221" t="s">
        <v>241</v>
      </c>
    </row>
    <row r="212" s="2" customFormat="1">
      <c r="A212" s="38"/>
      <c r="B212" s="39"/>
      <c r="C212" s="40"/>
      <c r="D212" s="223" t="s">
        <v>145</v>
      </c>
      <c r="E212" s="40"/>
      <c r="F212" s="224" t="s">
        <v>993</v>
      </c>
      <c r="G212" s="40"/>
      <c r="H212" s="40"/>
      <c r="I212" s="225"/>
      <c r="J212" s="40"/>
      <c r="K212" s="40"/>
      <c r="L212" s="44"/>
      <c r="M212" s="226"/>
      <c r="N212" s="227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145</v>
      </c>
      <c r="AU212" s="17" t="s">
        <v>80</v>
      </c>
    </row>
    <row r="213" s="2" customFormat="1">
      <c r="A213" s="38"/>
      <c r="B213" s="39"/>
      <c r="C213" s="40"/>
      <c r="D213" s="228" t="s">
        <v>147</v>
      </c>
      <c r="E213" s="40"/>
      <c r="F213" s="229" t="s">
        <v>994</v>
      </c>
      <c r="G213" s="40"/>
      <c r="H213" s="40"/>
      <c r="I213" s="225"/>
      <c r="J213" s="40"/>
      <c r="K213" s="40"/>
      <c r="L213" s="44"/>
      <c r="M213" s="226"/>
      <c r="N213" s="227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147</v>
      </c>
      <c r="AU213" s="17" t="s">
        <v>80</v>
      </c>
    </row>
    <row r="214" s="2" customFormat="1" ht="24.15" customHeight="1">
      <c r="A214" s="38"/>
      <c r="B214" s="39"/>
      <c r="C214" s="210" t="s">
        <v>540</v>
      </c>
      <c r="D214" s="210" t="s">
        <v>139</v>
      </c>
      <c r="E214" s="211" t="s">
        <v>995</v>
      </c>
      <c r="F214" s="212" t="s">
        <v>996</v>
      </c>
      <c r="G214" s="213" t="s">
        <v>250</v>
      </c>
      <c r="H214" s="214">
        <v>34</v>
      </c>
      <c r="I214" s="215"/>
      <c r="J214" s="216">
        <f>ROUND(I214*H214,2)</f>
        <v>0</v>
      </c>
      <c r="K214" s="212" t="s">
        <v>143</v>
      </c>
      <c r="L214" s="44"/>
      <c r="M214" s="217" t="s">
        <v>1</v>
      </c>
      <c r="N214" s="218" t="s">
        <v>38</v>
      </c>
      <c r="O214" s="91"/>
      <c r="P214" s="219">
        <f>O214*H214</f>
        <v>0</v>
      </c>
      <c r="Q214" s="219">
        <v>1.2950000000000001E-06</v>
      </c>
      <c r="R214" s="219">
        <f>Q214*H214</f>
        <v>4.4030000000000004E-05</v>
      </c>
      <c r="S214" s="219">
        <v>0</v>
      </c>
      <c r="T214" s="22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1" t="s">
        <v>358</v>
      </c>
      <c r="AT214" s="221" t="s">
        <v>139</v>
      </c>
      <c r="AU214" s="221" t="s">
        <v>80</v>
      </c>
      <c r="AY214" s="17" t="s">
        <v>138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7" t="s">
        <v>80</v>
      </c>
      <c r="BK214" s="222">
        <f>ROUND(I214*H214,2)</f>
        <v>0</v>
      </c>
      <c r="BL214" s="17" t="s">
        <v>358</v>
      </c>
      <c r="BM214" s="221" t="s">
        <v>319</v>
      </c>
    </row>
    <row r="215" s="2" customFormat="1">
      <c r="A215" s="38"/>
      <c r="B215" s="39"/>
      <c r="C215" s="40"/>
      <c r="D215" s="223" t="s">
        <v>145</v>
      </c>
      <c r="E215" s="40"/>
      <c r="F215" s="224" t="s">
        <v>997</v>
      </c>
      <c r="G215" s="40"/>
      <c r="H215" s="40"/>
      <c r="I215" s="225"/>
      <c r="J215" s="40"/>
      <c r="K215" s="40"/>
      <c r="L215" s="44"/>
      <c r="M215" s="226"/>
      <c r="N215" s="227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145</v>
      </c>
      <c r="AU215" s="17" t="s">
        <v>80</v>
      </c>
    </row>
    <row r="216" s="2" customFormat="1">
      <c r="A216" s="38"/>
      <c r="B216" s="39"/>
      <c r="C216" s="40"/>
      <c r="D216" s="228" t="s">
        <v>147</v>
      </c>
      <c r="E216" s="40"/>
      <c r="F216" s="229" t="s">
        <v>998</v>
      </c>
      <c r="G216" s="40"/>
      <c r="H216" s="40"/>
      <c r="I216" s="225"/>
      <c r="J216" s="40"/>
      <c r="K216" s="40"/>
      <c r="L216" s="44"/>
      <c r="M216" s="226"/>
      <c r="N216" s="227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147</v>
      </c>
      <c r="AU216" s="17" t="s">
        <v>80</v>
      </c>
    </row>
    <row r="217" s="2" customFormat="1" ht="24.15" customHeight="1">
      <c r="A217" s="38"/>
      <c r="B217" s="39"/>
      <c r="C217" s="210" t="s">
        <v>999</v>
      </c>
      <c r="D217" s="210" t="s">
        <v>139</v>
      </c>
      <c r="E217" s="211" t="s">
        <v>1000</v>
      </c>
      <c r="F217" s="212" t="s">
        <v>1001</v>
      </c>
      <c r="G217" s="213" t="s">
        <v>265</v>
      </c>
      <c r="H217" s="214">
        <v>4.5800000000000001</v>
      </c>
      <c r="I217" s="215"/>
      <c r="J217" s="216">
        <f>ROUND(I217*H217,2)</f>
        <v>0</v>
      </c>
      <c r="K217" s="212" t="s">
        <v>143</v>
      </c>
      <c r="L217" s="44"/>
      <c r="M217" s="217" t="s">
        <v>1</v>
      </c>
      <c r="N217" s="218" t="s">
        <v>38</v>
      </c>
      <c r="O217" s="91"/>
      <c r="P217" s="219">
        <f>O217*H217</f>
        <v>0</v>
      </c>
      <c r="Q217" s="219">
        <v>0</v>
      </c>
      <c r="R217" s="219">
        <f>Q217*H217</f>
        <v>0</v>
      </c>
      <c r="S217" s="219">
        <v>0</v>
      </c>
      <c r="T217" s="22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1" t="s">
        <v>358</v>
      </c>
      <c r="AT217" s="221" t="s">
        <v>139</v>
      </c>
      <c r="AU217" s="221" t="s">
        <v>80</v>
      </c>
      <c r="AY217" s="17" t="s">
        <v>138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7" t="s">
        <v>80</v>
      </c>
      <c r="BK217" s="222">
        <f>ROUND(I217*H217,2)</f>
        <v>0</v>
      </c>
      <c r="BL217" s="17" t="s">
        <v>358</v>
      </c>
      <c r="BM217" s="221" t="s">
        <v>358</v>
      </c>
    </row>
    <row r="218" s="2" customFormat="1">
      <c r="A218" s="38"/>
      <c r="B218" s="39"/>
      <c r="C218" s="40"/>
      <c r="D218" s="223" t="s">
        <v>145</v>
      </c>
      <c r="E218" s="40"/>
      <c r="F218" s="224" t="s">
        <v>1002</v>
      </c>
      <c r="G218" s="40"/>
      <c r="H218" s="40"/>
      <c r="I218" s="225"/>
      <c r="J218" s="40"/>
      <c r="K218" s="40"/>
      <c r="L218" s="44"/>
      <c r="M218" s="226"/>
      <c r="N218" s="227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145</v>
      </c>
      <c r="AU218" s="17" t="s">
        <v>80</v>
      </c>
    </row>
    <row r="219" s="2" customFormat="1">
      <c r="A219" s="38"/>
      <c r="B219" s="39"/>
      <c r="C219" s="40"/>
      <c r="D219" s="228" t="s">
        <v>147</v>
      </c>
      <c r="E219" s="40"/>
      <c r="F219" s="229" t="s">
        <v>1003</v>
      </c>
      <c r="G219" s="40"/>
      <c r="H219" s="40"/>
      <c r="I219" s="225"/>
      <c r="J219" s="40"/>
      <c r="K219" s="40"/>
      <c r="L219" s="44"/>
      <c r="M219" s="226"/>
      <c r="N219" s="227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147</v>
      </c>
      <c r="AU219" s="17" t="s">
        <v>80</v>
      </c>
    </row>
    <row r="220" s="2" customFormat="1" ht="24.15" customHeight="1">
      <c r="A220" s="38"/>
      <c r="B220" s="39"/>
      <c r="C220" s="210" t="s">
        <v>546</v>
      </c>
      <c r="D220" s="210" t="s">
        <v>139</v>
      </c>
      <c r="E220" s="211" t="s">
        <v>1004</v>
      </c>
      <c r="F220" s="212" t="s">
        <v>1005</v>
      </c>
      <c r="G220" s="213" t="s">
        <v>265</v>
      </c>
      <c r="H220" s="214">
        <v>45.799999999999997</v>
      </c>
      <c r="I220" s="215"/>
      <c r="J220" s="216">
        <f>ROUND(I220*H220,2)</f>
        <v>0</v>
      </c>
      <c r="K220" s="212" t="s">
        <v>143</v>
      </c>
      <c r="L220" s="44"/>
      <c r="M220" s="217" t="s">
        <v>1</v>
      </c>
      <c r="N220" s="218" t="s">
        <v>38</v>
      </c>
      <c r="O220" s="91"/>
      <c r="P220" s="219">
        <f>O220*H220</f>
        <v>0</v>
      </c>
      <c r="Q220" s="219">
        <v>0</v>
      </c>
      <c r="R220" s="219">
        <f>Q220*H220</f>
        <v>0</v>
      </c>
      <c r="S220" s="219">
        <v>0</v>
      </c>
      <c r="T220" s="22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1" t="s">
        <v>358</v>
      </c>
      <c r="AT220" s="221" t="s">
        <v>139</v>
      </c>
      <c r="AU220" s="221" t="s">
        <v>80</v>
      </c>
      <c r="AY220" s="17" t="s">
        <v>138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7" t="s">
        <v>80</v>
      </c>
      <c r="BK220" s="222">
        <f>ROUND(I220*H220,2)</f>
        <v>0</v>
      </c>
      <c r="BL220" s="17" t="s">
        <v>358</v>
      </c>
      <c r="BM220" s="221" t="s">
        <v>362</v>
      </c>
    </row>
    <row r="221" s="2" customFormat="1">
      <c r="A221" s="38"/>
      <c r="B221" s="39"/>
      <c r="C221" s="40"/>
      <c r="D221" s="223" t="s">
        <v>145</v>
      </c>
      <c r="E221" s="40"/>
      <c r="F221" s="224" t="s">
        <v>1006</v>
      </c>
      <c r="G221" s="40"/>
      <c r="H221" s="40"/>
      <c r="I221" s="225"/>
      <c r="J221" s="40"/>
      <c r="K221" s="40"/>
      <c r="L221" s="44"/>
      <c r="M221" s="226"/>
      <c r="N221" s="227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145</v>
      </c>
      <c r="AU221" s="17" t="s">
        <v>80</v>
      </c>
    </row>
    <row r="222" s="2" customFormat="1">
      <c r="A222" s="38"/>
      <c r="B222" s="39"/>
      <c r="C222" s="40"/>
      <c r="D222" s="228" t="s">
        <v>147</v>
      </c>
      <c r="E222" s="40"/>
      <c r="F222" s="229" t="s">
        <v>1007</v>
      </c>
      <c r="G222" s="40"/>
      <c r="H222" s="40"/>
      <c r="I222" s="225"/>
      <c r="J222" s="40"/>
      <c r="K222" s="40"/>
      <c r="L222" s="44"/>
      <c r="M222" s="226"/>
      <c r="N222" s="227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147</v>
      </c>
      <c r="AU222" s="17" t="s">
        <v>80</v>
      </c>
    </row>
    <row r="223" s="2" customFormat="1" ht="33" customHeight="1">
      <c r="A223" s="38"/>
      <c r="B223" s="39"/>
      <c r="C223" s="210" t="s">
        <v>1008</v>
      </c>
      <c r="D223" s="210" t="s">
        <v>139</v>
      </c>
      <c r="E223" s="211" t="s">
        <v>1009</v>
      </c>
      <c r="F223" s="212" t="s">
        <v>1010</v>
      </c>
      <c r="G223" s="213" t="s">
        <v>265</v>
      </c>
      <c r="H223" s="214">
        <v>0.77000000000000002</v>
      </c>
      <c r="I223" s="215"/>
      <c r="J223" s="216">
        <f>ROUND(I223*H223,2)</f>
        <v>0</v>
      </c>
      <c r="K223" s="212" t="s">
        <v>143</v>
      </c>
      <c r="L223" s="44"/>
      <c r="M223" s="217" t="s">
        <v>1</v>
      </c>
      <c r="N223" s="218" t="s">
        <v>38</v>
      </c>
      <c r="O223" s="91"/>
      <c r="P223" s="219">
        <f>O223*H223</f>
        <v>0</v>
      </c>
      <c r="Q223" s="219">
        <v>0</v>
      </c>
      <c r="R223" s="219">
        <f>Q223*H223</f>
        <v>0</v>
      </c>
      <c r="S223" s="219">
        <v>0</v>
      </c>
      <c r="T223" s="22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1" t="s">
        <v>358</v>
      </c>
      <c r="AT223" s="221" t="s">
        <v>139</v>
      </c>
      <c r="AU223" s="221" t="s">
        <v>80</v>
      </c>
      <c r="AY223" s="17" t="s">
        <v>138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7" t="s">
        <v>80</v>
      </c>
      <c r="BK223" s="222">
        <f>ROUND(I223*H223,2)</f>
        <v>0</v>
      </c>
      <c r="BL223" s="17" t="s">
        <v>358</v>
      </c>
      <c r="BM223" s="221" t="s">
        <v>364</v>
      </c>
    </row>
    <row r="224" s="2" customFormat="1">
      <c r="A224" s="38"/>
      <c r="B224" s="39"/>
      <c r="C224" s="40"/>
      <c r="D224" s="223" t="s">
        <v>145</v>
      </c>
      <c r="E224" s="40"/>
      <c r="F224" s="224" t="s">
        <v>1011</v>
      </c>
      <c r="G224" s="40"/>
      <c r="H224" s="40"/>
      <c r="I224" s="225"/>
      <c r="J224" s="40"/>
      <c r="K224" s="40"/>
      <c r="L224" s="44"/>
      <c r="M224" s="226"/>
      <c r="N224" s="227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145</v>
      </c>
      <c r="AU224" s="17" t="s">
        <v>80</v>
      </c>
    </row>
    <row r="225" s="2" customFormat="1">
      <c r="A225" s="38"/>
      <c r="B225" s="39"/>
      <c r="C225" s="40"/>
      <c r="D225" s="228" t="s">
        <v>147</v>
      </c>
      <c r="E225" s="40"/>
      <c r="F225" s="229" t="s">
        <v>1012</v>
      </c>
      <c r="G225" s="40"/>
      <c r="H225" s="40"/>
      <c r="I225" s="225"/>
      <c r="J225" s="40"/>
      <c r="K225" s="40"/>
      <c r="L225" s="44"/>
      <c r="M225" s="226"/>
      <c r="N225" s="227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147</v>
      </c>
      <c r="AU225" s="17" t="s">
        <v>80</v>
      </c>
    </row>
    <row r="226" s="2" customFormat="1" ht="16.5" customHeight="1">
      <c r="A226" s="38"/>
      <c r="B226" s="39"/>
      <c r="C226" s="210" t="s">
        <v>551</v>
      </c>
      <c r="D226" s="210" t="s">
        <v>139</v>
      </c>
      <c r="E226" s="211" t="s">
        <v>1013</v>
      </c>
      <c r="F226" s="212" t="s">
        <v>1014</v>
      </c>
      <c r="G226" s="213" t="s">
        <v>295</v>
      </c>
      <c r="H226" s="214">
        <v>1</v>
      </c>
      <c r="I226" s="215"/>
      <c r="J226" s="216">
        <f>ROUND(I226*H226,2)</f>
        <v>0</v>
      </c>
      <c r="K226" s="212" t="s">
        <v>1</v>
      </c>
      <c r="L226" s="44"/>
      <c r="M226" s="217" t="s">
        <v>1</v>
      </c>
      <c r="N226" s="218" t="s">
        <v>38</v>
      </c>
      <c r="O226" s="91"/>
      <c r="P226" s="219">
        <f>O226*H226</f>
        <v>0</v>
      </c>
      <c r="Q226" s="219">
        <v>0</v>
      </c>
      <c r="R226" s="219">
        <f>Q226*H226</f>
        <v>0</v>
      </c>
      <c r="S226" s="219">
        <v>0</v>
      </c>
      <c r="T226" s="22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1" t="s">
        <v>358</v>
      </c>
      <c r="AT226" s="221" t="s">
        <v>139</v>
      </c>
      <c r="AU226" s="221" t="s">
        <v>80</v>
      </c>
      <c r="AY226" s="17" t="s">
        <v>138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7" t="s">
        <v>80</v>
      </c>
      <c r="BK226" s="222">
        <f>ROUND(I226*H226,2)</f>
        <v>0</v>
      </c>
      <c r="BL226" s="17" t="s">
        <v>358</v>
      </c>
      <c r="BM226" s="221" t="s">
        <v>325</v>
      </c>
    </row>
    <row r="227" s="2" customFormat="1">
      <c r="A227" s="38"/>
      <c r="B227" s="39"/>
      <c r="C227" s="40"/>
      <c r="D227" s="223" t="s">
        <v>145</v>
      </c>
      <c r="E227" s="40"/>
      <c r="F227" s="224" t="s">
        <v>1014</v>
      </c>
      <c r="G227" s="40"/>
      <c r="H227" s="40"/>
      <c r="I227" s="225"/>
      <c r="J227" s="40"/>
      <c r="K227" s="40"/>
      <c r="L227" s="44"/>
      <c r="M227" s="226"/>
      <c r="N227" s="227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145</v>
      </c>
      <c r="AU227" s="17" t="s">
        <v>80</v>
      </c>
    </row>
    <row r="228" s="2" customFormat="1" ht="24.15" customHeight="1">
      <c r="A228" s="38"/>
      <c r="B228" s="39"/>
      <c r="C228" s="210" t="s">
        <v>1015</v>
      </c>
      <c r="D228" s="210" t="s">
        <v>139</v>
      </c>
      <c r="E228" s="211" t="s">
        <v>1016</v>
      </c>
      <c r="F228" s="212" t="s">
        <v>1017</v>
      </c>
      <c r="G228" s="213" t="s">
        <v>591</v>
      </c>
      <c r="H228" s="214">
        <v>5</v>
      </c>
      <c r="I228" s="215"/>
      <c r="J228" s="216">
        <f>ROUND(I228*H228,2)</f>
        <v>0</v>
      </c>
      <c r="K228" s="212" t="s">
        <v>1</v>
      </c>
      <c r="L228" s="44"/>
      <c r="M228" s="217" t="s">
        <v>1</v>
      </c>
      <c r="N228" s="218" t="s">
        <v>38</v>
      </c>
      <c r="O228" s="91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1" t="s">
        <v>358</v>
      </c>
      <c r="AT228" s="221" t="s">
        <v>139</v>
      </c>
      <c r="AU228" s="221" t="s">
        <v>80</v>
      </c>
      <c r="AY228" s="17" t="s">
        <v>138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7" t="s">
        <v>80</v>
      </c>
      <c r="BK228" s="222">
        <f>ROUND(I228*H228,2)</f>
        <v>0</v>
      </c>
      <c r="BL228" s="17" t="s">
        <v>358</v>
      </c>
      <c r="BM228" s="221" t="s">
        <v>330</v>
      </c>
    </row>
    <row r="229" s="2" customFormat="1">
      <c r="A229" s="38"/>
      <c r="B229" s="39"/>
      <c r="C229" s="40"/>
      <c r="D229" s="223" t="s">
        <v>145</v>
      </c>
      <c r="E229" s="40"/>
      <c r="F229" s="224" t="s">
        <v>1017</v>
      </c>
      <c r="G229" s="40"/>
      <c r="H229" s="40"/>
      <c r="I229" s="225"/>
      <c r="J229" s="40"/>
      <c r="K229" s="40"/>
      <c r="L229" s="44"/>
      <c r="M229" s="226"/>
      <c r="N229" s="227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145</v>
      </c>
      <c r="AU229" s="17" t="s">
        <v>80</v>
      </c>
    </row>
    <row r="230" s="2" customFormat="1" ht="16.5" customHeight="1">
      <c r="A230" s="38"/>
      <c r="B230" s="39"/>
      <c r="C230" s="210" t="s">
        <v>554</v>
      </c>
      <c r="D230" s="210" t="s">
        <v>139</v>
      </c>
      <c r="E230" s="211" t="s">
        <v>1018</v>
      </c>
      <c r="F230" s="212" t="s">
        <v>1019</v>
      </c>
      <c r="G230" s="213" t="s">
        <v>591</v>
      </c>
      <c r="H230" s="214">
        <v>10</v>
      </c>
      <c r="I230" s="215"/>
      <c r="J230" s="216">
        <f>ROUND(I230*H230,2)</f>
        <v>0</v>
      </c>
      <c r="K230" s="212" t="s">
        <v>1</v>
      </c>
      <c r="L230" s="44"/>
      <c r="M230" s="217" t="s">
        <v>1</v>
      </c>
      <c r="N230" s="218" t="s">
        <v>38</v>
      </c>
      <c r="O230" s="91"/>
      <c r="P230" s="219">
        <f>O230*H230</f>
        <v>0</v>
      </c>
      <c r="Q230" s="219">
        <v>0</v>
      </c>
      <c r="R230" s="219">
        <f>Q230*H230</f>
        <v>0</v>
      </c>
      <c r="S230" s="219">
        <v>0</v>
      </c>
      <c r="T230" s="22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1" t="s">
        <v>358</v>
      </c>
      <c r="AT230" s="221" t="s">
        <v>139</v>
      </c>
      <c r="AU230" s="221" t="s">
        <v>80</v>
      </c>
      <c r="AY230" s="17" t="s">
        <v>138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7" t="s">
        <v>80</v>
      </c>
      <c r="BK230" s="222">
        <f>ROUND(I230*H230,2)</f>
        <v>0</v>
      </c>
      <c r="BL230" s="17" t="s">
        <v>358</v>
      </c>
      <c r="BM230" s="221" t="s">
        <v>534</v>
      </c>
    </row>
    <row r="231" s="2" customFormat="1">
      <c r="A231" s="38"/>
      <c r="B231" s="39"/>
      <c r="C231" s="40"/>
      <c r="D231" s="223" t="s">
        <v>145</v>
      </c>
      <c r="E231" s="40"/>
      <c r="F231" s="224" t="s">
        <v>1019</v>
      </c>
      <c r="G231" s="40"/>
      <c r="H231" s="40"/>
      <c r="I231" s="225"/>
      <c r="J231" s="40"/>
      <c r="K231" s="40"/>
      <c r="L231" s="44"/>
      <c r="M231" s="226"/>
      <c r="N231" s="227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145</v>
      </c>
      <c r="AU231" s="17" t="s">
        <v>80</v>
      </c>
    </row>
    <row r="232" s="11" customFormat="1" ht="25.92" customHeight="1">
      <c r="A232" s="11"/>
      <c r="B232" s="196"/>
      <c r="C232" s="197"/>
      <c r="D232" s="198" t="s">
        <v>72</v>
      </c>
      <c r="E232" s="199" t="s">
        <v>1020</v>
      </c>
      <c r="F232" s="199" t="s">
        <v>1021</v>
      </c>
      <c r="G232" s="197"/>
      <c r="H232" s="197"/>
      <c r="I232" s="200"/>
      <c r="J232" s="201">
        <f>BK232</f>
        <v>0</v>
      </c>
      <c r="K232" s="197"/>
      <c r="L232" s="202"/>
      <c r="M232" s="203"/>
      <c r="N232" s="204"/>
      <c r="O232" s="204"/>
      <c r="P232" s="205">
        <f>SUM(P233:P327)</f>
        <v>0</v>
      </c>
      <c r="Q232" s="204"/>
      <c r="R232" s="205">
        <f>SUM(R233:R327)</f>
        <v>0.040079999999999998</v>
      </c>
      <c r="S232" s="204"/>
      <c r="T232" s="206">
        <f>SUM(T233:T327)</f>
        <v>0</v>
      </c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R232" s="207" t="s">
        <v>82</v>
      </c>
      <c r="AT232" s="208" t="s">
        <v>72</v>
      </c>
      <c r="AU232" s="208" t="s">
        <v>73</v>
      </c>
      <c r="AY232" s="207" t="s">
        <v>138</v>
      </c>
      <c r="BK232" s="209">
        <f>SUM(BK233:BK327)</f>
        <v>0</v>
      </c>
    </row>
    <row r="233" s="2" customFormat="1" ht="24.15" customHeight="1">
      <c r="A233" s="38"/>
      <c r="B233" s="39"/>
      <c r="C233" s="210" t="s">
        <v>82</v>
      </c>
      <c r="D233" s="210" t="s">
        <v>139</v>
      </c>
      <c r="E233" s="211" t="s">
        <v>1022</v>
      </c>
      <c r="F233" s="212" t="s">
        <v>1023</v>
      </c>
      <c r="G233" s="213" t="s">
        <v>250</v>
      </c>
      <c r="H233" s="214">
        <v>17</v>
      </c>
      <c r="I233" s="215"/>
      <c r="J233" s="216">
        <f>ROUND(I233*H233,2)</f>
        <v>0</v>
      </c>
      <c r="K233" s="212" t="s">
        <v>1</v>
      </c>
      <c r="L233" s="44"/>
      <c r="M233" s="217" t="s">
        <v>1</v>
      </c>
      <c r="N233" s="218" t="s">
        <v>38</v>
      </c>
      <c r="O233" s="91"/>
      <c r="P233" s="219">
        <f>O233*H233</f>
        <v>0</v>
      </c>
      <c r="Q233" s="219">
        <v>0</v>
      </c>
      <c r="R233" s="219">
        <f>Q233*H233</f>
        <v>0</v>
      </c>
      <c r="S233" s="219">
        <v>0</v>
      </c>
      <c r="T233" s="22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1" t="s">
        <v>191</v>
      </c>
      <c r="AT233" s="221" t="s">
        <v>139</v>
      </c>
      <c r="AU233" s="221" t="s">
        <v>80</v>
      </c>
      <c r="AY233" s="17" t="s">
        <v>138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7" t="s">
        <v>80</v>
      </c>
      <c r="BK233" s="222">
        <f>ROUND(I233*H233,2)</f>
        <v>0</v>
      </c>
      <c r="BL233" s="17" t="s">
        <v>191</v>
      </c>
      <c r="BM233" s="221" t="s">
        <v>540</v>
      </c>
    </row>
    <row r="234" s="2" customFormat="1">
      <c r="A234" s="38"/>
      <c r="B234" s="39"/>
      <c r="C234" s="40"/>
      <c r="D234" s="223" t="s">
        <v>145</v>
      </c>
      <c r="E234" s="40"/>
      <c r="F234" s="224" t="s">
        <v>1023</v>
      </c>
      <c r="G234" s="40"/>
      <c r="H234" s="40"/>
      <c r="I234" s="225"/>
      <c r="J234" s="40"/>
      <c r="K234" s="40"/>
      <c r="L234" s="44"/>
      <c r="M234" s="226"/>
      <c r="N234" s="227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145</v>
      </c>
      <c r="AU234" s="17" t="s">
        <v>80</v>
      </c>
    </row>
    <row r="235" s="2" customFormat="1" ht="16.5" customHeight="1">
      <c r="A235" s="38"/>
      <c r="B235" s="39"/>
      <c r="C235" s="210" t="s">
        <v>160</v>
      </c>
      <c r="D235" s="210" t="s">
        <v>139</v>
      </c>
      <c r="E235" s="211" t="s">
        <v>1024</v>
      </c>
      <c r="F235" s="212" t="s">
        <v>1025</v>
      </c>
      <c r="G235" s="213" t="s">
        <v>295</v>
      </c>
      <c r="H235" s="214">
        <v>17</v>
      </c>
      <c r="I235" s="215"/>
      <c r="J235" s="216">
        <f>ROUND(I235*H235,2)</f>
        <v>0</v>
      </c>
      <c r="K235" s="212" t="s">
        <v>1</v>
      </c>
      <c r="L235" s="44"/>
      <c r="M235" s="217" t="s">
        <v>1</v>
      </c>
      <c r="N235" s="218" t="s">
        <v>38</v>
      </c>
      <c r="O235" s="91"/>
      <c r="P235" s="219">
        <f>O235*H235</f>
        <v>0</v>
      </c>
      <c r="Q235" s="219">
        <v>0</v>
      </c>
      <c r="R235" s="219">
        <f>Q235*H235</f>
        <v>0</v>
      </c>
      <c r="S235" s="219">
        <v>0</v>
      </c>
      <c r="T235" s="22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1" t="s">
        <v>191</v>
      </c>
      <c r="AT235" s="221" t="s">
        <v>139</v>
      </c>
      <c r="AU235" s="221" t="s">
        <v>80</v>
      </c>
      <c r="AY235" s="17" t="s">
        <v>138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7" t="s">
        <v>80</v>
      </c>
      <c r="BK235" s="222">
        <f>ROUND(I235*H235,2)</f>
        <v>0</v>
      </c>
      <c r="BL235" s="17" t="s">
        <v>191</v>
      </c>
      <c r="BM235" s="221" t="s">
        <v>546</v>
      </c>
    </row>
    <row r="236" s="2" customFormat="1">
      <c r="A236" s="38"/>
      <c r="B236" s="39"/>
      <c r="C236" s="40"/>
      <c r="D236" s="223" t="s">
        <v>145</v>
      </c>
      <c r="E236" s="40"/>
      <c r="F236" s="224" t="s">
        <v>1025</v>
      </c>
      <c r="G236" s="40"/>
      <c r="H236" s="40"/>
      <c r="I236" s="225"/>
      <c r="J236" s="40"/>
      <c r="K236" s="40"/>
      <c r="L236" s="44"/>
      <c r="M236" s="226"/>
      <c r="N236" s="227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145</v>
      </c>
      <c r="AU236" s="17" t="s">
        <v>80</v>
      </c>
    </row>
    <row r="237" s="2" customFormat="1" ht="24.15" customHeight="1">
      <c r="A237" s="38"/>
      <c r="B237" s="39"/>
      <c r="C237" s="210" t="s">
        <v>144</v>
      </c>
      <c r="D237" s="210" t="s">
        <v>139</v>
      </c>
      <c r="E237" s="211" t="s">
        <v>1026</v>
      </c>
      <c r="F237" s="212" t="s">
        <v>1027</v>
      </c>
      <c r="G237" s="213" t="s">
        <v>250</v>
      </c>
      <c r="H237" s="214">
        <v>5</v>
      </c>
      <c r="I237" s="215"/>
      <c r="J237" s="216">
        <f>ROUND(I237*H237,2)</f>
        <v>0</v>
      </c>
      <c r="K237" s="212" t="s">
        <v>143</v>
      </c>
      <c r="L237" s="44"/>
      <c r="M237" s="217" t="s">
        <v>1</v>
      </c>
      <c r="N237" s="218" t="s">
        <v>38</v>
      </c>
      <c r="O237" s="91"/>
      <c r="P237" s="219">
        <f>O237*H237</f>
        <v>0</v>
      </c>
      <c r="Q237" s="219">
        <v>0</v>
      </c>
      <c r="R237" s="219">
        <f>Q237*H237</f>
        <v>0</v>
      </c>
      <c r="S237" s="219">
        <v>0</v>
      </c>
      <c r="T237" s="22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1" t="s">
        <v>191</v>
      </c>
      <c r="AT237" s="221" t="s">
        <v>139</v>
      </c>
      <c r="AU237" s="221" t="s">
        <v>80</v>
      </c>
      <c r="AY237" s="17" t="s">
        <v>138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7" t="s">
        <v>80</v>
      </c>
      <c r="BK237" s="222">
        <f>ROUND(I237*H237,2)</f>
        <v>0</v>
      </c>
      <c r="BL237" s="17" t="s">
        <v>191</v>
      </c>
      <c r="BM237" s="221" t="s">
        <v>551</v>
      </c>
    </row>
    <row r="238" s="2" customFormat="1">
      <c r="A238" s="38"/>
      <c r="B238" s="39"/>
      <c r="C238" s="40"/>
      <c r="D238" s="223" t="s">
        <v>145</v>
      </c>
      <c r="E238" s="40"/>
      <c r="F238" s="224" t="s">
        <v>1028</v>
      </c>
      <c r="G238" s="40"/>
      <c r="H238" s="40"/>
      <c r="I238" s="225"/>
      <c r="J238" s="40"/>
      <c r="K238" s="40"/>
      <c r="L238" s="44"/>
      <c r="M238" s="226"/>
      <c r="N238" s="227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145</v>
      </c>
      <c r="AU238" s="17" t="s">
        <v>80</v>
      </c>
    </row>
    <row r="239" s="2" customFormat="1">
      <c r="A239" s="38"/>
      <c r="B239" s="39"/>
      <c r="C239" s="40"/>
      <c r="D239" s="228" t="s">
        <v>147</v>
      </c>
      <c r="E239" s="40"/>
      <c r="F239" s="229" t="s">
        <v>1029</v>
      </c>
      <c r="G239" s="40"/>
      <c r="H239" s="40"/>
      <c r="I239" s="225"/>
      <c r="J239" s="40"/>
      <c r="K239" s="40"/>
      <c r="L239" s="44"/>
      <c r="M239" s="226"/>
      <c r="N239" s="227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147</v>
      </c>
      <c r="AU239" s="17" t="s">
        <v>80</v>
      </c>
    </row>
    <row r="240" s="2" customFormat="1" ht="16.5" customHeight="1">
      <c r="A240" s="38"/>
      <c r="B240" s="39"/>
      <c r="C240" s="210" t="s">
        <v>171</v>
      </c>
      <c r="D240" s="210" t="s">
        <v>139</v>
      </c>
      <c r="E240" s="211" t="s">
        <v>1030</v>
      </c>
      <c r="F240" s="212" t="s">
        <v>1031</v>
      </c>
      <c r="G240" s="213" t="s">
        <v>250</v>
      </c>
      <c r="H240" s="214">
        <v>5</v>
      </c>
      <c r="I240" s="215"/>
      <c r="J240" s="216">
        <f>ROUND(I240*H240,2)</f>
        <v>0</v>
      </c>
      <c r="K240" s="212" t="s">
        <v>1</v>
      </c>
      <c r="L240" s="44"/>
      <c r="M240" s="217" t="s">
        <v>1</v>
      </c>
      <c r="N240" s="218" t="s">
        <v>38</v>
      </c>
      <c r="O240" s="91"/>
      <c r="P240" s="219">
        <f>O240*H240</f>
        <v>0</v>
      </c>
      <c r="Q240" s="219">
        <v>0</v>
      </c>
      <c r="R240" s="219">
        <f>Q240*H240</f>
        <v>0</v>
      </c>
      <c r="S240" s="219">
        <v>0</v>
      </c>
      <c r="T240" s="22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1" t="s">
        <v>191</v>
      </c>
      <c r="AT240" s="221" t="s">
        <v>139</v>
      </c>
      <c r="AU240" s="221" t="s">
        <v>80</v>
      </c>
      <c r="AY240" s="17" t="s">
        <v>138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7" t="s">
        <v>80</v>
      </c>
      <c r="BK240" s="222">
        <f>ROUND(I240*H240,2)</f>
        <v>0</v>
      </c>
      <c r="BL240" s="17" t="s">
        <v>191</v>
      </c>
      <c r="BM240" s="221" t="s">
        <v>554</v>
      </c>
    </row>
    <row r="241" s="2" customFormat="1">
      <c r="A241" s="38"/>
      <c r="B241" s="39"/>
      <c r="C241" s="40"/>
      <c r="D241" s="223" t="s">
        <v>145</v>
      </c>
      <c r="E241" s="40"/>
      <c r="F241" s="224" t="s">
        <v>1031</v>
      </c>
      <c r="G241" s="40"/>
      <c r="H241" s="40"/>
      <c r="I241" s="225"/>
      <c r="J241" s="40"/>
      <c r="K241" s="40"/>
      <c r="L241" s="44"/>
      <c r="M241" s="226"/>
      <c r="N241" s="227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145</v>
      </c>
      <c r="AU241" s="17" t="s">
        <v>80</v>
      </c>
    </row>
    <row r="242" s="2" customFormat="1" ht="24.15" customHeight="1">
      <c r="A242" s="38"/>
      <c r="B242" s="39"/>
      <c r="C242" s="210" t="s">
        <v>163</v>
      </c>
      <c r="D242" s="210" t="s">
        <v>139</v>
      </c>
      <c r="E242" s="211" t="s">
        <v>1032</v>
      </c>
      <c r="F242" s="212" t="s">
        <v>1033</v>
      </c>
      <c r="G242" s="213" t="s">
        <v>250</v>
      </c>
      <c r="H242" s="214">
        <v>4</v>
      </c>
      <c r="I242" s="215"/>
      <c r="J242" s="216">
        <f>ROUND(I242*H242,2)</f>
        <v>0</v>
      </c>
      <c r="K242" s="212" t="s">
        <v>143</v>
      </c>
      <c r="L242" s="44"/>
      <c r="M242" s="217" t="s">
        <v>1</v>
      </c>
      <c r="N242" s="218" t="s">
        <v>38</v>
      </c>
      <c r="O242" s="91"/>
      <c r="P242" s="219">
        <f>O242*H242</f>
        <v>0</v>
      </c>
      <c r="Q242" s="219">
        <v>0</v>
      </c>
      <c r="R242" s="219">
        <f>Q242*H242</f>
        <v>0</v>
      </c>
      <c r="S242" s="219">
        <v>0</v>
      </c>
      <c r="T242" s="22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1" t="s">
        <v>191</v>
      </c>
      <c r="AT242" s="221" t="s">
        <v>139</v>
      </c>
      <c r="AU242" s="221" t="s">
        <v>80</v>
      </c>
      <c r="AY242" s="17" t="s">
        <v>138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7" t="s">
        <v>80</v>
      </c>
      <c r="BK242" s="222">
        <f>ROUND(I242*H242,2)</f>
        <v>0</v>
      </c>
      <c r="BL242" s="17" t="s">
        <v>191</v>
      </c>
      <c r="BM242" s="221" t="s">
        <v>559</v>
      </c>
    </row>
    <row r="243" s="2" customFormat="1">
      <c r="A243" s="38"/>
      <c r="B243" s="39"/>
      <c r="C243" s="40"/>
      <c r="D243" s="223" t="s">
        <v>145</v>
      </c>
      <c r="E243" s="40"/>
      <c r="F243" s="224" t="s">
        <v>1034</v>
      </c>
      <c r="G243" s="40"/>
      <c r="H243" s="40"/>
      <c r="I243" s="225"/>
      <c r="J243" s="40"/>
      <c r="K243" s="40"/>
      <c r="L243" s="44"/>
      <c r="M243" s="226"/>
      <c r="N243" s="227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145</v>
      </c>
      <c r="AU243" s="17" t="s">
        <v>80</v>
      </c>
    </row>
    <row r="244" s="2" customFormat="1">
      <c r="A244" s="38"/>
      <c r="B244" s="39"/>
      <c r="C244" s="40"/>
      <c r="D244" s="228" t="s">
        <v>147</v>
      </c>
      <c r="E244" s="40"/>
      <c r="F244" s="229" t="s">
        <v>1035</v>
      </c>
      <c r="G244" s="40"/>
      <c r="H244" s="40"/>
      <c r="I244" s="225"/>
      <c r="J244" s="40"/>
      <c r="K244" s="40"/>
      <c r="L244" s="44"/>
      <c r="M244" s="226"/>
      <c r="N244" s="227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147</v>
      </c>
      <c r="AU244" s="17" t="s">
        <v>80</v>
      </c>
    </row>
    <row r="245" s="2" customFormat="1" ht="24.15" customHeight="1">
      <c r="A245" s="38"/>
      <c r="B245" s="39"/>
      <c r="C245" s="210" t="s">
        <v>183</v>
      </c>
      <c r="D245" s="210" t="s">
        <v>139</v>
      </c>
      <c r="E245" s="211" t="s">
        <v>1036</v>
      </c>
      <c r="F245" s="212" t="s">
        <v>1037</v>
      </c>
      <c r="G245" s="213" t="s">
        <v>250</v>
      </c>
      <c r="H245" s="214">
        <v>6</v>
      </c>
      <c r="I245" s="215"/>
      <c r="J245" s="216">
        <f>ROUND(I245*H245,2)</f>
        <v>0</v>
      </c>
      <c r="K245" s="212" t="s">
        <v>143</v>
      </c>
      <c r="L245" s="44"/>
      <c r="M245" s="217" t="s">
        <v>1</v>
      </c>
      <c r="N245" s="218" t="s">
        <v>38</v>
      </c>
      <c r="O245" s="91"/>
      <c r="P245" s="219">
        <f>O245*H245</f>
        <v>0</v>
      </c>
      <c r="Q245" s="219">
        <v>0</v>
      </c>
      <c r="R245" s="219">
        <f>Q245*H245</f>
        <v>0</v>
      </c>
      <c r="S245" s="219">
        <v>0</v>
      </c>
      <c r="T245" s="22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1" t="s">
        <v>191</v>
      </c>
      <c r="AT245" s="221" t="s">
        <v>139</v>
      </c>
      <c r="AU245" s="221" t="s">
        <v>80</v>
      </c>
      <c r="AY245" s="17" t="s">
        <v>138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7" t="s">
        <v>80</v>
      </c>
      <c r="BK245" s="222">
        <f>ROUND(I245*H245,2)</f>
        <v>0</v>
      </c>
      <c r="BL245" s="17" t="s">
        <v>191</v>
      </c>
      <c r="BM245" s="221" t="s">
        <v>564</v>
      </c>
    </row>
    <row r="246" s="2" customFormat="1">
      <c r="A246" s="38"/>
      <c r="B246" s="39"/>
      <c r="C246" s="40"/>
      <c r="D246" s="223" t="s">
        <v>145</v>
      </c>
      <c r="E246" s="40"/>
      <c r="F246" s="224" t="s">
        <v>1038</v>
      </c>
      <c r="G246" s="40"/>
      <c r="H246" s="40"/>
      <c r="I246" s="225"/>
      <c r="J246" s="40"/>
      <c r="K246" s="40"/>
      <c r="L246" s="44"/>
      <c r="M246" s="226"/>
      <c r="N246" s="227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145</v>
      </c>
      <c r="AU246" s="17" t="s">
        <v>80</v>
      </c>
    </row>
    <row r="247" s="2" customFormat="1">
      <c r="A247" s="38"/>
      <c r="B247" s="39"/>
      <c r="C247" s="40"/>
      <c r="D247" s="228" t="s">
        <v>147</v>
      </c>
      <c r="E247" s="40"/>
      <c r="F247" s="229" t="s">
        <v>1039</v>
      </c>
      <c r="G247" s="40"/>
      <c r="H247" s="40"/>
      <c r="I247" s="225"/>
      <c r="J247" s="40"/>
      <c r="K247" s="40"/>
      <c r="L247" s="44"/>
      <c r="M247" s="226"/>
      <c r="N247" s="227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147</v>
      </c>
      <c r="AU247" s="17" t="s">
        <v>80</v>
      </c>
    </row>
    <row r="248" s="2" customFormat="1" ht="16.5" customHeight="1">
      <c r="A248" s="38"/>
      <c r="B248" s="39"/>
      <c r="C248" s="210" t="s">
        <v>168</v>
      </c>
      <c r="D248" s="210" t="s">
        <v>139</v>
      </c>
      <c r="E248" s="211" t="s">
        <v>1040</v>
      </c>
      <c r="F248" s="212" t="s">
        <v>1041</v>
      </c>
      <c r="G248" s="213" t="s">
        <v>250</v>
      </c>
      <c r="H248" s="214">
        <v>4</v>
      </c>
      <c r="I248" s="215"/>
      <c r="J248" s="216">
        <f>ROUND(I248*H248,2)</f>
        <v>0</v>
      </c>
      <c r="K248" s="212" t="s">
        <v>1</v>
      </c>
      <c r="L248" s="44"/>
      <c r="M248" s="217" t="s">
        <v>1</v>
      </c>
      <c r="N248" s="218" t="s">
        <v>38</v>
      </c>
      <c r="O248" s="91"/>
      <c r="P248" s="219">
        <f>O248*H248</f>
        <v>0</v>
      </c>
      <c r="Q248" s="219">
        <v>0</v>
      </c>
      <c r="R248" s="219">
        <f>Q248*H248</f>
        <v>0</v>
      </c>
      <c r="S248" s="219">
        <v>0</v>
      </c>
      <c r="T248" s="22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1" t="s">
        <v>191</v>
      </c>
      <c r="AT248" s="221" t="s">
        <v>139</v>
      </c>
      <c r="AU248" s="221" t="s">
        <v>80</v>
      </c>
      <c r="AY248" s="17" t="s">
        <v>138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7" t="s">
        <v>80</v>
      </c>
      <c r="BK248" s="222">
        <f>ROUND(I248*H248,2)</f>
        <v>0</v>
      </c>
      <c r="BL248" s="17" t="s">
        <v>191</v>
      </c>
      <c r="BM248" s="221" t="s">
        <v>569</v>
      </c>
    </row>
    <row r="249" s="2" customFormat="1">
      <c r="A249" s="38"/>
      <c r="B249" s="39"/>
      <c r="C249" s="40"/>
      <c r="D249" s="223" t="s">
        <v>145</v>
      </c>
      <c r="E249" s="40"/>
      <c r="F249" s="224" t="s">
        <v>1041</v>
      </c>
      <c r="G249" s="40"/>
      <c r="H249" s="40"/>
      <c r="I249" s="225"/>
      <c r="J249" s="40"/>
      <c r="K249" s="40"/>
      <c r="L249" s="44"/>
      <c r="M249" s="226"/>
      <c r="N249" s="227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145</v>
      </c>
      <c r="AU249" s="17" t="s">
        <v>80</v>
      </c>
    </row>
    <row r="250" s="2" customFormat="1" ht="21.75" customHeight="1">
      <c r="A250" s="38"/>
      <c r="B250" s="39"/>
      <c r="C250" s="210" t="s">
        <v>194</v>
      </c>
      <c r="D250" s="210" t="s">
        <v>139</v>
      </c>
      <c r="E250" s="211" t="s">
        <v>1042</v>
      </c>
      <c r="F250" s="212" t="s">
        <v>1043</v>
      </c>
      <c r="G250" s="213" t="s">
        <v>250</v>
      </c>
      <c r="H250" s="214">
        <v>6</v>
      </c>
      <c r="I250" s="215"/>
      <c r="J250" s="216">
        <f>ROUND(I250*H250,2)</f>
        <v>0</v>
      </c>
      <c r="K250" s="212" t="s">
        <v>1</v>
      </c>
      <c r="L250" s="44"/>
      <c r="M250" s="217" t="s">
        <v>1</v>
      </c>
      <c r="N250" s="218" t="s">
        <v>38</v>
      </c>
      <c r="O250" s="91"/>
      <c r="P250" s="219">
        <f>O250*H250</f>
        <v>0</v>
      </c>
      <c r="Q250" s="219">
        <v>0</v>
      </c>
      <c r="R250" s="219">
        <f>Q250*H250</f>
        <v>0</v>
      </c>
      <c r="S250" s="219">
        <v>0</v>
      </c>
      <c r="T250" s="22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1" t="s">
        <v>191</v>
      </c>
      <c r="AT250" s="221" t="s">
        <v>139</v>
      </c>
      <c r="AU250" s="221" t="s">
        <v>80</v>
      </c>
      <c r="AY250" s="17" t="s">
        <v>138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7" t="s">
        <v>80</v>
      </c>
      <c r="BK250" s="222">
        <f>ROUND(I250*H250,2)</f>
        <v>0</v>
      </c>
      <c r="BL250" s="17" t="s">
        <v>191</v>
      </c>
      <c r="BM250" s="221" t="s">
        <v>740</v>
      </c>
    </row>
    <row r="251" s="2" customFormat="1">
      <c r="A251" s="38"/>
      <c r="B251" s="39"/>
      <c r="C251" s="40"/>
      <c r="D251" s="223" t="s">
        <v>145</v>
      </c>
      <c r="E251" s="40"/>
      <c r="F251" s="224" t="s">
        <v>1043</v>
      </c>
      <c r="G251" s="40"/>
      <c r="H251" s="40"/>
      <c r="I251" s="225"/>
      <c r="J251" s="40"/>
      <c r="K251" s="40"/>
      <c r="L251" s="44"/>
      <c r="M251" s="226"/>
      <c r="N251" s="227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145</v>
      </c>
      <c r="AU251" s="17" t="s">
        <v>80</v>
      </c>
    </row>
    <row r="252" s="2" customFormat="1" ht="24.15" customHeight="1">
      <c r="A252" s="38"/>
      <c r="B252" s="39"/>
      <c r="C252" s="210" t="s">
        <v>174</v>
      </c>
      <c r="D252" s="210" t="s">
        <v>139</v>
      </c>
      <c r="E252" s="211" t="s">
        <v>1044</v>
      </c>
      <c r="F252" s="212" t="s">
        <v>1045</v>
      </c>
      <c r="G252" s="213" t="s">
        <v>250</v>
      </c>
      <c r="H252" s="214">
        <v>34</v>
      </c>
      <c r="I252" s="215"/>
      <c r="J252" s="216">
        <f>ROUND(I252*H252,2)</f>
        <v>0</v>
      </c>
      <c r="K252" s="212" t="s">
        <v>143</v>
      </c>
      <c r="L252" s="44"/>
      <c r="M252" s="217" t="s">
        <v>1</v>
      </c>
      <c r="N252" s="218" t="s">
        <v>38</v>
      </c>
      <c r="O252" s="91"/>
      <c r="P252" s="219">
        <f>O252*H252</f>
        <v>0</v>
      </c>
      <c r="Q252" s="219">
        <v>0</v>
      </c>
      <c r="R252" s="219">
        <f>Q252*H252</f>
        <v>0</v>
      </c>
      <c r="S252" s="219">
        <v>0</v>
      </c>
      <c r="T252" s="22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1" t="s">
        <v>191</v>
      </c>
      <c r="AT252" s="221" t="s">
        <v>139</v>
      </c>
      <c r="AU252" s="221" t="s">
        <v>80</v>
      </c>
      <c r="AY252" s="17" t="s">
        <v>138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7" t="s">
        <v>80</v>
      </c>
      <c r="BK252" s="222">
        <f>ROUND(I252*H252,2)</f>
        <v>0</v>
      </c>
      <c r="BL252" s="17" t="s">
        <v>191</v>
      </c>
      <c r="BM252" s="221" t="s">
        <v>743</v>
      </c>
    </row>
    <row r="253" s="2" customFormat="1">
      <c r="A253" s="38"/>
      <c r="B253" s="39"/>
      <c r="C253" s="40"/>
      <c r="D253" s="223" t="s">
        <v>145</v>
      </c>
      <c r="E253" s="40"/>
      <c r="F253" s="224" t="s">
        <v>1046</v>
      </c>
      <c r="G253" s="40"/>
      <c r="H253" s="40"/>
      <c r="I253" s="225"/>
      <c r="J253" s="40"/>
      <c r="K253" s="40"/>
      <c r="L253" s="44"/>
      <c r="M253" s="226"/>
      <c r="N253" s="227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145</v>
      </c>
      <c r="AU253" s="17" t="s">
        <v>80</v>
      </c>
    </row>
    <row r="254" s="2" customFormat="1">
      <c r="A254" s="38"/>
      <c r="B254" s="39"/>
      <c r="C254" s="40"/>
      <c r="D254" s="228" t="s">
        <v>147</v>
      </c>
      <c r="E254" s="40"/>
      <c r="F254" s="229" t="s">
        <v>1047</v>
      </c>
      <c r="G254" s="40"/>
      <c r="H254" s="40"/>
      <c r="I254" s="225"/>
      <c r="J254" s="40"/>
      <c r="K254" s="40"/>
      <c r="L254" s="44"/>
      <c r="M254" s="226"/>
      <c r="N254" s="227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147</v>
      </c>
      <c r="AU254" s="17" t="s">
        <v>80</v>
      </c>
    </row>
    <row r="255" s="2" customFormat="1" ht="24.15" customHeight="1">
      <c r="A255" s="38"/>
      <c r="B255" s="39"/>
      <c r="C255" s="210" t="s">
        <v>206</v>
      </c>
      <c r="D255" s="210" t="s">
        <v>139</v>
      </c>
      <c r="E255" s="211" t="s">
        <v>1048</v>
      </c>
      <c r="F255" s="212" t="s">
        <v>1049</v>
      </c>
      <c r="G255" s="213" t="s">
        <v>250</v>
      </c>
      <c r="H255" s="214">
        <v>34</v>
      </c>
      <c r="I255" s="215"/>
      <c r="J255" s="216">
        <f>ROUND(I255*H255,2)</f>
        <v>0</v>
      </c>
      <c r="K255" s="212" t="s">
        <v>1</v>
      </c>
      <c r="L255" s="44"/>
      <c r="M255" s="217" t="s">
        <v>1</v>
      </c>
      <c r="N255" s="218" t="s">
        <v>38</v>
      </c>
      <c r="O255" s="91"/>
      <c r="P255" s="219">
        <f>O255*H255</f>
        <v>0</v>
      </c>
      <c r="Q255" s="219">
        <v>0.00012</v>
      </c>
      <c r="R255" s="219">
        <f>Q255*H255</f>
        <v>0.0040800000000000003</v>
      </c>
      <c r="S255" s="219">
        <v>0</v>
      </c>
      <c r="T255" s="22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1" t="s">
        <v>191</v>
      </c>
      <c r="AT255" s="221" t="s">
        <v>139</v>
      </c>
      <c r="AU255" s="221" t="s">
        <v>80</v>
      </c>
      <c r="AY255" s="17" t="s">
        <v>138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7" t="s">
        <v>80</v>
      </c>
      <c r="BK255" s="222">
        <f>ROUND(I255*H255,2)</f>
        <v>0</v>
      </c>
      <c r="BL255" s="17" t="s">
        <v>191</v>
      </c>
      <c r="BM255" s="221" t="s">
        <v>748</v>
      </c>
    </row>
    <row r="256" s="2" customFormat="1">
      <c r="A256" s="38"/>
      <c r="B256" s="39"/>
      <c r="C256" s="40"/>
      <c r="D256" s="223" t="s">
        <v>145</v>
      </c>
      <c r="E256" s="40"/>
      <c r="F256" s="224" t="s">
        <v>1049</v>
      </c>
      <c r="G256" s="40"/>
      <c r="H256" s="40"/>
      <c r="I256" s="225"/>
      <c r="J256" s="40"/>
      <c r="K256" s="40"/>
      <c r="L256" s="44"/>
      <c r="M256" s="226"/>
      <c r="N256" s="227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145</v>
      </c>
      <c r="AU256" s="17" t="s">
        <v>80</v>
      </c>
    </row>
    <row r="257" s="2" customFormat="1" ht="24.15" customHeight="1">
      <c r="A257" s="38"/>
      <c r="B257" s="39"/>
      <c r="C257" s="210" t="s">
        <v>180</v>
      </c>
      <c r="D257" s="210" t="s">
        <v>139</v>
      </c>
      <c r="E257" s="211" t="s">
        <v>1050</v>
      </c>
      <c r="F257" s="212" t="s">
        <v>1051</v>
      </c>
      <c r="G257" s="213" t="s">
        <v>250</v>
      </c>
      <c r="H257" s="214">
        <v>40</v>
      </c>
      <c r="I257" s="215"/>
      <c r="J257" s="216">
        <f>ROUND(I257*H257,2)</f>
        <v>0</v>
      </c>
      <c r="K257" s="212" t="s">
        <v>143</v>
      </c>
      <c r="L257" s="44"/>
      <c r="M257" s="217" t="s">
        <v>1</v>
      </c>
      <c r="N257" s="218" t="s">
        <v>38</v>
      </c>
      <c r="O257" s="91"/>
      <c r="P257" s="219">
        <f>O257*H257</f>
        <v>0</v>
      </c>
      <c r="Q257" s="219">
        <v>0</v>
      </c>
      <c r="R257" s="219">
        <f>Q257*H257</f>
        <v>0</v>
      </c>
      <c r="S257" s="219">
        <v>0</v>
      </c>
      <c r="T257" s="22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1" t="s">
        <v>191</v>
      </c>
      <c r="AT257" s="221" t="s">
        <v>139</v>
      </c>
      <c r="AU257" s="221" t="s">
        <v>80</v>
      </c>
      <c r="AY257" s="17" t="s">
        <v>138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7" t="s">
        <v>80</v>
      </c>
      <c r="BK257" s="222">
        <f>ROUND(I257*H257,2)</f>
        <v>0</v>
      </c>
      <c r="BL257" s="17" t="s">
        <v>191</v>
      </c>
      <c r="BM257" s="221" t="s">
        <v>753</v>
      </c>
    </row>
    <row r="258" s="2" customFormat="1">
      <c r="A258" s="38"/>
      <c r="B258" s="39"/>
      <c r="C258" s="40"/>
      <c r="D258" s="223" t="s">
        <v>145</v>
      </c>
      <c r="E258" s="40"/>
      <c r="F258" s="224" t="s">
        <v>1052</v>
      </c>
      <c r="G258" s="40"/>
      <c r="H258" s="40"/>
      <c r="I258" s="225"/>
      <c r="J258" s="40"/>
      <c r="K258" s="40"/>
      <c r="L258" s="44"/>
      <c r="M258" s="226"/>
      <c r="N258" s="227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145</v>
      </c>
      <c r="AU258" s="17" t="s">
        <v>80</v>
      </c>
    </row>
    <row r="259" s="2" customFormat="1">
      <c r="A259" s="38"/>
      <c r="B259" s="39"/>
      <c r="C259" s="40"/>
      <c r="D259" s="228" t="s">
        <v>147</v>
      </c>
      <c r="E259" s="40"/>
      <c r="F259" s="229" t="s">
        <v>1053</v>
      </c>
      <c r="G259" s="40"/>
      <c r="H259" s="40"/>
      <c r="I259" s="225"/>
      <c r="J259" s="40"/>
      <c r="K259" s="40"/>
      <c r="L259" s="44"/>
      <c r="M259" s="226"/>
      <c r="N259" s="227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147</v>
      </c>
      <c r="AU259" s="17" t="s">
        <v>80</v>
      </c>
    </row>
    <row r="260" s="2" customFormat="1" ht="24.15" customHeight="1">
      <c r="A260" s="38"/>
      <c r="B260" s="39"/>
      <c r="C260" s="210" t="s">
        <v>361</v>
      </c>
      <c r="D260" s="210" t="s">
        <v>139</v>
      </c>
      <c r="E260" s="211" t="s">
        <v>1054</v>
      </c>
      <c r="F260" s="212" t="s">
        <v>1055</v>
      </c>
      <c r="G260" s="213" t="s">
        <v>250</v>
      </c>
      <c r="H260" s="214">
        <v>40</v>
      </c>
      <c r="I260" s="215"/>
      <c r="J260" s="216">
        <f>ROUND(I260*H260,2)</f>
        <v>0</v>
      </c>
      <c r="K260" s="212" t="s">
        <v>1</v>
      </c>
      <c r="L260" s="44"/>
      <c r="M260" s="217" t="s">
        <v>1</v>
      </c>
      <c r="N260" s="218" t="s">
        <v>38</v>
      </c>
      <c r="O260" s="91"/>
      <c r="P260" s="219">
        <f>O260*H260</f>
        <v>0</v>
      </c>
      <c r="Q260" s="219">
        <v>0.00089999999999999998</v>
      </c>
      <c r="R260" s="219">
        <f>Q260*H260</f>
        <v>0.035999999999999997</v>
      </c>
      <c r="S260" s="219">
        <v>0</v>
      </c>
      <c r="T260" s="22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1" t="s">
        <v>191</v>
      </c>
      <c r="AT260" s="221" t="s">
        <v>139</v>
      </c>
      <c r="AU260" s="221" t="s">
        <v>80</v>
      </c>
      <c r="AY260" s="17" t="s">
        <v>138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7" t="s">
        <v>80</v>
      </c>
      <c r="BK260" s="222">
        <f>ROUND(I260*H260,2)</f>
        <v>0</v>
      </c>
      <c r="BL260" s="17" t="s">
        <v>191</v>
      </c>
      <c r="BM260" s="221" t="s">
        <v>754</v>
      </c>
    </row>
    <row r="261" s="2" customFormat="1">
      <c r="A261" s="38"/>
      <c r="B261" s="39"/>
      <c r="C261" s="40"/>
      <c r="D261" s="223" t="s">
        <v>145</v>
      </c>
      <c r="E261" s="40"/>
      <c r="F261" s="224" t="s">
        <v>1055</v>
      </c>
      <c r="G261" s="40"/>
      <c r="H261" s="40"/>
      <c r="I261" s="225"/>
      <c r="J261" s="40"/>
      <c r="K261" s="40"/>
      <c r="L261" s="44"/>
      <c r="M261" s="226"/>
      <c r="N261" s="227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145</v>
      </c>
      <c r="AU261" s="17" t="s">
        <v>80</v>
      </c>
    </row>
    <row r="262" s="2" customFormat="1" ht="24.15" customHeight="1">
      <c r="A262" s="38"/>
      <c r="B262" s="39"/>
      <c r="C262" s="210" t="s">
        <v>186</v>
      </c>
      <c r="D262" s="210" t="s">
        <v>139</v>
      </c>
      <c r="E262" s="211" t="s">
        <v>1056</v>
      </c>
      <c r="F262" s="212" t="s">
        <v>1057</v>
      </c>
      <c r="G262" s="213" t="s">
        <v>295</v>
      </c>
      <c r="H262" s="214">
        <v>17</v>
      </c>
      <c r="I262" s="215"/>
      <c r="J262" s="216">
        <f>ROUND(I262*H262,2)</f>
        <v>0</v>
      </c>
      <c r="K262" s="212" t="s">
        <v>143</v>
      </c>
      <c r="L262" s="44"/>
      <c r="M262" s="217" t="s">
        <v>1</v>
      </c>
      <c r="N262" s="218" t="s">
        <v>38</v>
      </c>
      <c r="O262" s="91"/>
      <c r="P262" s="219">
        <f>O262*H262</f>
        <v>0</v>
      </c>
      <c r="Q262" s="219">
        <v>0</v>
      </c>
      <c r="R262" s="219">
        <f>Q262*H262</f>
        <v>0</v>
      </c>
      <c r="S262" s="219">
        <v>0</v>
      </c>
      <c r="T262" s="22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1" t="s">
        <v>191</v>
      </c>
      <c r="AT262" s="221" t="s">
        <v>139</v>
      </c>
      <c r="AU262" s="221" t="s">
        <v>80</v>
      </c>
      <c r="AY262" s="17" t="s">
        <v>138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7" t="s">
        <v>80</v>
      </c>
      <c r="BK262" s="222">
        <f>ROUND(I262*H262,2)</f>
        <v>0</v>
      </c>
      <c r="BL262" s="17" t="s">
        <v>191</v>
      </c>
      <c r="BM262" s="221" t="s">
        <v>757</v>
      </c>
    </row>
    <row r="263" s="2" customFormat="1">
      <c r="A263" s="38"/>
      <c r="B263" s="39"/>
      <c r="C263" s="40"/>
      <c r="D263" s="223" t="s">
        <v>145</v>
      </c>
      <c r="E263" s="40"/>
      <c r="F263" s="224" t="s">
        <v>1058</v>
      </c>
      <c r="G263" s="40"/>
      <c r="H263" s="40"/>
      <c r="I263" s="225"/>
      <c r="J263" s="40"/>
      <c r="K263" s="40"/>
      <c r="L263" s="44"/>
      <c r="M263" s="226"/>
      <c r="N263" s="227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145</v>
      </c>
      <c r="AU263" s="17" t="s">
        <v>80</v>
      </c>
    </row>
    <row r="264" s="2" customFormat="1">
      <c r="A264" s="38"/>
      <c r="B264" s="39"/>
      <c r="C264" s="40"/>
      <c r="D264" s="228" t="s">
        <v>147</v>
      </c>
      <c r="E264" s="40"/>
      <c r="F264" s="229" t="s">
        <v>1059</v>
      </c>
      <c r="G264" s="40"/>
      <c r="H264" s="40"/>
      <c r="I264" s="225"/>
      <c r="J264" s="40"/>
      <c r="K264" s="40"/>
      <c r="L264" s="44"/>
      <c r="M264" s="226"/>
      <c r="N264" s="227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147</v>
      </c>
      <c r="AU264" s="17" t="s">
        <v>80</v>
      </c>
    </row>
    <row r="265" s="2" customFormat="1" ht="16.5" customHeight="1">
      <c r="A265" s="38"/>
      <c r="B265" s="39"/>
      <c r="C265" s="210" t="s">
        <v>8</v>
      </c>
      <c r="D265" s="210" t="s">
        <v>139</v>
      </c>
      <c r="E265" s="211" t="s">
        <v>1060</v>
      </c>
      <c r="F265" s="212" t="s">
        <v>1061</v>
      </c>
      <c r="G265" s="213" t="s">
        <v>295</v>
      </c>
      <c r="H265" s="214">
        <v>2</v>
      </c>
      <c r="I265" s="215"/>
      <c r="J265" s="216">
        <f>ROUND(I265*H265,2)</f>
        <v>0</v>
      </c>
      <c r="K265" s="212" t="s">
        <v>1</v>
      </c>
      <c r="L265" s="44"/>
      <c r="M265" s="217" t="s">
        <v>1</v>
      </c>
      <c r="N265" s="218" t="s">
        <v>38</v>
      </c>
      <c r="O265" s="91"/>
      <c r="P265" s="219">
        <f>O265*H265</f>
        <v>0</v>
      </c>
      <c r="Q265" s="219">
        <v>0</v>
      </c>
      <c r="R265" s="219">
        <f>Q265*H265</f>
        <v>0</v>
      </c>
      <c r="S265" s="219">
        <v>0</v>
      </c>
      <c r="T265" s="22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1" t="s">
        <v>191</v>
      </c>
      <c r="AT265" s="221" t="s">
        <v>139</v>
      </c>
      <c r="AU265" s="221" t="s">
        <v>80</v>
      </c>
      <c r="AY265" s="17" t="s">
        <v>138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7" t="s">
        <v>80</v>
      </c>
      <c r="BK265" s="222">
        <f>ROUND(I265*H265,2)</f>
        <v>0</v>
      </c>
      <c r="BL265" s="17" t="s">
        <v>191</v>
      </c>
      <c r="BM265" s="221" t="s">
        <v>761</v>
      </c>
    </row>
    <row r="266" s="2" customFormat="1">
      <c r="A266" s="38"/>
      <c r="B266" s="39"/>
      <c r="C266" s="40"/>
      <c r="D266" s="223" t="s">
        <v>145</v>
      </c>
      <c r="E266" s="40"/>
      <c r="F266" s="224" t="s">
        <v>1061</v>
      </c>
      <c r="G266" s="40"/>
      <c r="H266" s="40"/>
      <c r="I266" s="225"/>
      <c r="J266" s="40"/>
      <c r="K266" s="40"/>
      <c r="L266" s="44"/>
      <c r="M266" s="226"/>
      <c r="N266" s="227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145</v>
      </c>
      <c r="AU266" s="17" t="s">
        <v>80</v>
      </c>
    </row>
    <row r="267" s="2" customFormat="1" ht="16.5" customHeight="1">
      <c r="A267" s="38"/>
      <c r="B267" s="39"/>
      <c r="C267" s="210" t="s">
        <v>191</v>
      </c>
      <c r="D267" s="210" t="s">
        <v>139</v>
      </c>
      <c r="E267" s="211" t="s">
        <v>1062</v>
      </c>
      <c r="F267" s="212" t="s">
        <v>1063</v>
      </c>
      <c r="G267" s="213" t="s">
        <v>295</v>
      </c>
      <c r="H267" s="214">
        <v>2</v>
      </c>
      <c r="I267" s="215"/>
      <c r="J267" s="216">
        <f>ROUND(I267*H267,2)</f>
        <v>0</v>
      </c>
      <c r="K267" s="212" t="s">
        <v>1</v>
      </c>
      <c r="L267" s="44"/>
      <c r="M267" s="217" t="s">
        <v>1</v>
      </c>
      <c r="N267" s="218" t="s">
        <v>38</v>
      </c>
      <c r="O267" s="91"/>
      <c r="P267" s="219">
        <f>O267*H267</f>
        <v>0</v>
      </c>
      <c r="Q267" s="219">
        <v>0</v>
      </c>
      <c r="R267" s="219">
        <f>Q267*H267</f>
        <v>0</v>
      </c>
      <c r="S267" s="219">
        <v>0</v>
      </c>
      <c r="T267" s="22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1" t="s">
        <v>191</v>
      </c>
      <c r="AT267" s="221" t="s">
        <v>139</v>
      </c>
      <c r="AU267" s="221" t="s">
        <v>80</v>
      </c>
      <c r="AY267" s="17" t="s">
        <v>138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7" t="s">
        <v>80</v>
      </c>
      <c r="BK267" s="222">
        <f>ROUND(I267*H267,2)</f>
        <v>0</v>
      </c>
      <c r="BL267" s="17" t="s">
        <v>191</v>
      </c>
      <c r="BM267" s="221" t="s">
        <v>772</v>
      </c>
    </row>
    <row r="268" s="2" customFormat="1">
      <c r="A268" s="38"/>
      <c r="B268" s="39"/>
      <c r="C268" s="40"/>
      <c r="D268" s="223" t="s">
        <v>145</v>
      </c>
      <c r="E268" s="40"/>
      <c r="F268" s="224" t="s">
        <v>1063</v>
      </c>
      <c r="G268" s="40"/>
      <c r="H268" s="40"/>
      <c r="I268" s="225"/>
      <c r="J268" s="40"/>
      <c r="K268" s="40"/>
      <c r="L268" s="44"/>
      <c r="M268" s="226"/>
      <c r="N268" s="227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145</v>
      </c>
      <c r="AU268" s="17" t="s">
        <v>80</v>
      </c>
    </row>
    <row r="269" s="2" customFormat="1" ht="24.15" customHeight="1">
      <c r="A269" s="38"/>
      <c r="B269" s="39"/>
      <c r="C269" s="210" t="s">
        <v>229</v>
      </c>
      <c r="D269" s="210" t="s">
        <v>139</v>
      </c>
      <c r="E269" s="211" t="s">
        <v>1064</v>
      </c>
      <c r="F269" s="212" t="s">
        <v>1057</v>
      </c>
      <c r="G269" s="213" t="s">
        <v>295</v>
      </c>
      <c r="H269" s="214">
        <v>2</v>
      </c>
      <c r="I269" s="215"/>
      <c r="J269" s="216">
        <f>ROUND(I269*H269,2)</f>
        <v>0</v>
      </c>
      <c r="K269" s="212" t="s">
        <v>143</v>
      </c>
      <c r="L269" s="44"/>
      <c r="M269" s="217" t="s">
        <v>1</v>
      </c>
      <c r="N269" s="218" t="s">
        <v>38</v>
      </c>
      <c r="O269" s="91"/>
      <c r="P269" s="219">
        <f>O269*H269</f>
        <v>0</v>
      </c>
      <c r="Q269" s="219">
        <v>0</v>
      </c>
      <c r="R269" s="219">
        <f>Q269*H269</f>
        <v>0</v>
      </c>
      <c r="S269" s="219">
        <v>0</v>
      </c>
      <c r="T269" s="22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1" t="s">
        <v>191</v>
      </c>
      <c r="AT269" s="221" t="s">
        <v>139</v>
      </c>
      <c r="AU269" s="221" t="s">
        <v>80</v>
      </c>
      <c r="AY269" s="17" t="s">
        <v>138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7" t="s">
        <v>80</v>
      </c>
      <c r="BK269" s="222">
        <f>ROUND(I269*H269,2)</f>
        <v>0</v>
      </c>
      <c r="BL269" s="17" t="s">
        <v>191</v>
      </c>
      <c r="BM269" s="221" t="s">
        <v>778</v>
      </c>
    </row>
    <row r="270" s="2" customFormat="1">
      <c r="A270" s="38"/>
      <c r="B270" s="39"/>
      <c r="C270" s="40"/>
      <c r="D270" s="223" t="s">
        <v>145</v>
      </c>
      <c r="E270" s="40"/>
      <c r="F270" s="224" t="s">
        <v>1058</v>
      </c>
      <c r="G270" s="40"/>
      <c r="H270" s="40"/>
      <c r="I270" s="225"/>
      <c r="J270" s="40"/>
      <c r="K270" s="40"/>
      <c r="L270" s="44"/>
      <c r="M270" s="226"/>
      <c r="N270" s="227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145</v>
      </c>
      <c r="AU270" s="17" t="s">
        <v>80</v>
      </c>
    </row>
    <row r="271" s="2" customFormat="1">
      <c r="A271" s="38"/>
      <c r="B271" s="39"/>
      <c r="C271" s="40"/>
      <c r="D271" s="228" t="s">
        <v>147</v>
      </c>
      <c r="E271" s="40"/>
      <c r="F271" s="229" t="s">
        <v>1065</v>
      </c>
      <c r="G271" s="40"/>
      <c r="H271" s="40"/>
      <c r="I271" s="225"/>
      <c r="J271" s="40"/>
      <c r="K271" s="40"/>
      <c r="L271" s="44"/>
      <c r="M271" s="226"/>
      <c r="N271" s="227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147</v>
      </c>
      <c r="AU271" s="17" t="s">
        <v>80</v>
      </c>
    </row>
    <row r="272" s="2" customFormat="1" ht="24.15" customHeight="1">
      <c r="A272" s="38"/>
      <c r="B272" s="39"/>
      <c r="C272" s="210" t="s">
        <v>197</v>
      </c>
      <c r="D272" s="210" t="s">
        <v>139</v>
      </c>
      <c r="E272" s="211" t="s">
        <v>1066</v>
      </c>
      <c r="F272" s="212" t="s">
        <v>1067</v>
      </c>
      <c r="G272" s="213" t="s">
        <v>295</v>
      </c>
      <c r="H272" s="214">
        <v>17</v>
      </c>
      <c r="I272" s="215"/>
      <c r="J272" s="216">
        <f>ROUND(I272*H272,2)</f>
        <v>0</v>
      </c>
      <c r="K272" s="212" t="s">
        <v>143</v>
      </c>
      <c r="L272" s="44"/>
      <c r="M272" s="217" t="s">
        <v>1</v>
      </c>
      <c r="N272" s="218" t="s">
        <v>38</v>
      </c>
      <c r="O272" s="91"/>
      <c r="P272" s="219">
        <f>O272*H272</f>
        <v>0</v>
      </c>
      <c r="Q272" s="219">
        <v>0</v>
      </c>
      <c r="R272" s="219">
        <f>Q272*H272</f>
        <v>0</v>
      </c>
      <c r="S272" s="219">
        <v>0</v>
      </c>
      <c r="T272" s="22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1" t="s">
        <v>191</v>
      </c>
      <c r="AT272" s="221" t="s">
        <v>139</v>
      </c>
      <c r="AU272" s="221" t="s">
        <v>80</v>
      </c>
      <c r="AY272" s="17" t="s">
        <v>138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7" t="s">
        <v>80</v>
      </c>
      <c r="BK272" s="222">
        <f>ROUND(I272*H272,2)</f>
        <v>0</v>
      </c>
      <c r="BL272" s="17" t="s">
        <v>191</v>
      </c>
      <c r="BM272" s="221" t="s">
        <v>788</v>
      </c>
    </row>
    <row r="273" s="2" customFormat="1">
      <c r="A273" s="38"/>
      <c r="B273" s="39"/>
      <c r="C273" s="40"/>
      <c r="D273" s="223" t="s">
        <v>145</v>
      </c>
      <c r="E273" s="40"/>
      <c r="F273" s="224" t="s">
        <v>1068</v>
      </c>
      <c r="G273" s="40"/>
      <c r="H273" s="40"/>
      <c r="I273" s="225"/>
      <c r="J273" s="40"/>
      <c r="K273" s="40"/>
      <c r="L273" s="44"/>
      <c r="M273" s="226"/>
      <c r="N273" s="227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145</v>
      </c>
      <c r="AU273" s="17" t="s">
        <v>80</v>
      </c>
    </row>
    <row r="274" s="2" customFormat="1">
      <c r="A274" s="38"/>
      <c r="B274" s="39"/>
      <c r="C274" s="40"/>
      <c r="D274" s="228" t="s">
        <v>147</v>
      </c>
      <c r="E274" s="40"/>
      <c r="F274" s="229" t="s">
        <v>1069</v>
      </c>
      <c r="G274" s="40"/>
      <c r="H274" s="40"/>
      <c r="I274" s="225"/>
      <c r="J274" s="40"/>
      <c r="K274" s="40"/>
      <c r="L274" s="44"/>
      <c r="M274" s="226"/>
      <c r="N274" s="227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147</v>
      </c>
      <c r="AU274" s="17" t="s">
        <v>80</v>
      </c>
    </row>
    <row r="275" s="2" customFormat="1" ht="33" customHeight="1">
      <c r="A275" s="38"/>
      <c r="B275" s="39"/>
      <c r="C275" s="210" t="s">
        <v>275</v>
      </c>
      <c r="D275" s="210" t="s">
        <v>139</v>
      </c>
      <c r="E275" s="211" t="s">
        <v>1070</v>
      </c>
      <c r="F275" s="212" t="s">
        <v>1071</v>
      </c>
      <c r="G275" s="213" t="s">
        <v>295</v>
      </c>
      <c r="H275" s="214">
        <v>2</v>
      </c>
      <c r="I275" s="215"/>
      <c r="J275" s="216">
        <f>ROUND(I275*H275,2)</f>
        <v>0</v>
      </c>
      <c r="K275" s="212" t="s">
        <v>143</v>
      </c>
      <c r="L275" s="44"/>
      <c r="M275" s="217" t="s">
        <v>1</v>
      </c>
      <c r="N275" s="218" t="s">
        <v>38</v>
      </c>
      <c r="O275" s="91"/>
      <c r="P275" s="219">
        <f>O275*H275</f>
        <v>0</v>
      </c>
      <c r="Q275" s="219">
        <v>0</v>
      </c>
      <c r="R275" s="219">
        <f>Q275*H275</f>
        <v>0</v>
      </c>
      <c r="S275" s="219">
        <v>0</v>
      </c>
      <c r="T275" s="22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1" t="s">
        <v>191</v>
      </c>
      <c r="AT275" s="221" t="s">
        <v>139</v>
      </c>
      <c r="AU275" s="221" t="s">
        <v>80</v>
      </c>
      <c r="AY275" s="17" t="s">
        <v>138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7" t="s">
        <v>80</v>
      </c>
      <c r="BK275" s="222">
        <f>ROUND(I275*H275,2)</f>
        <v>0</v>
      </c>
      <c r="BL275" s="17" t="s">
        <v>191</v>
      </c>
      <c r="BM275" s="221" t="s">
        <v>794</v>
      </c>
    </row>
    <row r="276" s="2" customFormat="1">
      <c r="A276" s="38"/>
      <c r="B276" s="39"/>
      <c r="C276" s="40"/>
      <c r="D276" s="223" t="s">
        <v>145</v>
      </c>
      <c r="E276" s="40"/>
      <c r="F276" s="224" t="s">
        <v>1072</v>
      </c>
      <c r="G276" s="40"/>
      <c r="H276" s="40"/>
      <c r="I276" s="225"/>
      <c r="J276" s="40"/>
      <c r="K276" s="40"/>
      <c r="L276" s="44"/>
      <c r="M276" s="226"/>
      <c r="N276" s="227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145</v>
      </c>
      <c r="AU276" s="17" t="s">
        <v>80</v>
      </c>
    </row>
    <row r="277" s="2" customFormat="1">
      <c r="A277" s="38"/>
      <c r="B277" s="39"/>
      <c r="C277" s="40"/>
      <c r="D277" s="228" t="s">
        <v>147</v>
      </c>
      <c r="E277" s="40"/>
      <c r="F277" s="229" t="s">
        <v>1073</v>
      </c>
      <c r="G277" s="40"/>
      <c r="H277" s="40"/>
      <c r="I277" s="225"/>
      <c r="J277" s="40"/>
      <c r="K277" s="40"/>
      <c r="L277" s="44"/>
      <c r="M277" s="226"/>
      <c r="N277" s="227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147</v>
      </c>
      <c r="AU277" s="17" t="s">
        <v>80</v>
      </c>
    </row>
    <row r="278" s="2" customFormat="1" ht="16.5" customHeight="1">
      <c r="A278" s="38"/>
      <c r="B278" s="39"/>
      <c r="C278" s="210" t="s">
        <v>202</v>
      </c>
      <c r="D278" s="210" t="s">
        <v>139</v>
      </c>
      <c r="E278" s="211" t="s">
        <v>1074</v>
      </c>
      <c r="F278" s="212" t="s">
        <v>1075</v>
      </c>
      <c r="G278" s="213" t="s">
        <v>295</v>
      </c>
      <c r="H278" s="214">
        <v>17</v>
      </c>
      <c r="I278" s="215"/>
      <c r="J278" s="216">
        <f>ROUND(I278*H278,2)</f>
        <v>0</v>
      </c>
      <c r="K278" s="212" t="s">
        <v>1</v>
      </c>
      <c r="L278" s="44"/>
      <c r="M278" s="217" t="s">
        <v>1</v>
      </c>
      <c r="N278" s="218" t="s">
        <v>38</v>
      </c>
      <c r="O278" s="91"/>
      <c r="P278" s="219">
        <f>O278*H278</f>
        <v>0</v>
      </c>
      <c r="Q278" s="219">
        <v>0</v>
      </c>
      <c r="R278" s="219">
        <f>Q278*H278</f>
        <v>0</v>
      </c>
      <c r="S278" s="219">
        <v>0</v>
      </c>
      <c r="T278" s="22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1" t="s">
        <v>191</v>
      </c>
      <c r="AT278" s="221" t="s">
        <v>139</v>
      </c>
      <c r="AU278" s="221" t="s">
        <v>80</v>
      </c>
      <c r="AY278" s="17" t="s">
        <v>138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17" t="s">
        <v>80</v>
      </c>
      <c r="BK278" s="222">
        <f>ROUND(I278*H278,2)</f>
        <v>0</v>
      </c>
      <c r="BL278" s="17" t="s">
        <v>191</v>
      </c>
      <c r="BM278" s="221" t="s">
        <v>804</v>
      </c>
    </row>
    <row r="279" s="2" customFormat="1">
      <c r="A279" s="38"/>
      <c r="B279" s="39"/>
      <c r="C279" s="40"/>
      <c r="D279" s="223" t="s">
        <v>145</v>
      </c>
      <c r="E279" s="40"/>
      <c r="F279" s="224" t="s">
        <v>1075</v>
      </c>
      <c r="G279" s="40"/>
      <c r="H279" s="40"/>
      <c r="I279" s="225"/>
      <c r="J279" s="40"/>
      <c r="K279" s="40"/>
      <c r="L279" s="44"/>
      <c r="M279" s="226"/>
      <c r="N279" s="227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145</v>
      </c>
      <c r="AU279" s="17" t="s">
        <v>80</v>
      </c>
    </row>
    <row r="280" s="2" customFormat="1" ht="16.5" customHeight="1">
      <c r="A280" s="38"/>
      <c r="B280" s="39"/>
      <c r="C280" s="210" t="s">
        <v>7</v>
      </c>
      <c r="D280" s="210" t="s">
        <v>139</v>
      </c>
      <c r="E280" s="211" t="s">
        <v>1076</v>
      </c>
      <c r="F280" s="212" t="s">
        <v>1077</v>
      </c>
      <c r="G280" s="213" t="s">
        <v>295</v>
      </c>
      <c r="H280" s="214">
        <v>17</v>
      </c>
      <c r="I280" s="215"/>
      <c r="J280" s="216">
        <f>ROUND(I280*H280,2)</f>
        <v>0</v>
      </c>
      <c r="K280" s="212" t="s">
        <v>1</v>
      </c>
      <c r="L280" s="44"/>
      <c r="M280" s="217" t="s">
        <v>1</v>
      </c>
      <c r="N280" s="218" t="s">
        <v>38</v>
      </c>
      <c r="O280" s="91"/>
      <c r="P280" s="219">
        <f>O280*H280</f>
        <v>0</v>
      </c>
      <c r="Q280" s="219">
        <v>0</v>
      </c>
      <c r="R280" s="219">
        <f>Q280*H280</f>
        <v>0</v>
      </c>
      <c r="S280" s="219">
        <v>0</v>
      </c>
      <c r="T280" s="22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1" t="s">
        <v>191</v>
      </c>
      <c r="AT280" s="221" t="s">
        <v>139</v>
      </c>
      <c r="AU280" s="221" t="s">
        <v>80</v>
      </c>
      <c r="AY280" s="17" t="s">
        <v>138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7" t="s">
        <v>80</v>
      </c>
      <c r="BK280" s="222">
        <f>ROUND(I280*H280,2)</f>
        <v>0</v>
      </c>
      <c r="BL280" s="17" t="s">
        <v>191</v>
      </c>
      <c r="BM280" s="221" t="s">
        <v>809</v>
      </c>
    </row>
    <row r="281" s="2" customFormat="1">
      <c r="A281" s="38"/>
      <c r="B281" s="39"/>
      <c r="C281" s="40"/>
      <c r="D281" s="223" t="s">
        <v>145</v>
      </c>
      <c r="E281" s="40"/>
      <c r="F281" s="224" t="s">
        <v>1077</v>
      </c>
      <c r="G281" s="40"/>
      <c r="H281" s="40"/>
      <c r="I281" s="225"/>
      <c r="J281" s="40"/>
      <c r="K281" s="40"/>
      <c r="L281" s="44"/>
      <c r="M281" s="226"/>
      <c r="N281" s="227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145</v>
      </c>
      <c r="AU281" s="17" t="s">
        <v>80</v>
      </c>
    </row>
    <row r="282" s="2" customFormat="1" ht="24.15" customHeight="1">
      <c r="A282" s="38"/>
      <c r="B282" s="39"/>
      <c r="C282" s="210" t="s">
        <v>209</v>
      </c>
      <c r="D282" s="210" t="s">
        <v>139</v>
      </c>
      <c r="E282" s="211" t="s">
        <v>1078</v>
      </c>
      <c r="F282" s="212" t="s">
        <v>1079</v>
      </c>
      <c r="G282" s="213" t="s">
        <v>295</v>
      </c>
      <c r="H282" s="214">
        <v>17</v>
      </c>
      <c r="I282" s="215"/>
      <c r="J282" s="216">
        <f>ROUND(I282*H282,2)</f>
        <v>0</v>
      </c>
      <c r="K282" s="212" t="s">
        <v>143</v>
      </c>
      <c r="L282" s="44"/>
      <c r="M282" s="217" t="s">
        <v>1</v>
      </c>
      <c r="N282" s="218" t="s">
        <v>38</v>
      </c>
      <c r="O282" s="91"/>
      <c r="P282" s="219">
        <f>O282*H282</f>
        <v>0</v>
      </c>
      <c r="Q282" s="219">
        <v>0</v>
      </c>
      <c r="R282" s="219">
        <f>Q282*H282</f>
        <v>0</v>
      </c>
      <c r="S282" s="219">
        <v>0</v>
      </c>
      <c r="T282" s="22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1" t="s">
        <v>191</v>
      </c>
      <c r="AT282" s="221" t="s">
        <v>139</v>
      </c>
      <c r="AU282" s="221" t="s">
        <v>80</v>
      </c>
      <c r="AY282" s="17" t="s">
        <v>138</v>
      </c>
      <c r="BE282" s="222">
        <f>IF(N282="základní",J282,0)</f>
        <v>0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7" t="s">
        <v>80</v>
      </c>
      <c r="BK282" s="222">
        <f>ROUND(I282*H282,2)</f>
        <v>0</v>
      </c>
      <c r="BL282" s="17" t="s">
        <v>191</v>
      </c>
      <c r="BM282" s="221" t="s">
        <v>819</v>
      </c>
    </row>
    <row r="283" s="2" customFormat="1">
      <c r="A283" s="38"/>
      <c r="B283" s="39"/>
      <c r="C283" s="40"/>
      <c r="D283" s="223" t="s">
        <v>145</v>
      </c>
      <c r="E283" s="40"/>
      <c r="F283" s="224" t="s">
        <v>1080</v>
      </c>
      <c r="G283" s="40"/>
      <c r="H283" s="40"/>
      <c r="I283" s="225"/>
      <c r="J283" s="40"/>
      <c r="K283" s="40"/>
      <c r="L283" s="44"/>
      <c r="M283" s="226"/>
      <c r="N283" s="227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145</v>
      </c>
      <c r="AU283" s="17" t="s">
        <v>80</v>
      </c>
    </row>
    <row r="284" s="2" customFormat="1">
      <c r="A284" s="38"/>
      <c r="B284" s="39"/>
      <c r="C284" s="40"/>
      <c r="D284" s="228" t="s">
        <v>147</v>
      </c>
      <c r="E284" s="40"/>
      <c r="F284" s="229" t="s">
        <v>1081</v>
      </c>
      <c r="G284" s="40"/>
      <c r="H284" s="40"/>
      <c r="I284" s="225"/>
      <c r="J284" s="40"/>
      <c r="K284" s="40"/>
      <c r="L284" s="44"/>
      <c r="M284" s="226"/>
      <c r="N284" s="227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147</v>
      </c>
      <c r="AU284" s="17" t="s">
        <v>80</v>
      </c>
    </row>
    <row r="285" s="2" customFormat="1" ht="16.5" customHeight="1">
      <c r="A285" s="38"/>
      <c r="B285" s="39"/>
      <c r="C285" s="210" t="s">
        <v>627</v>
      </c>
      <c r="D285" s="210" t="s">
        <v>139</v>
      </c>
      <c r="E285" s="211" t="s">
        <v>1082</v>
      </c>
      <c r="F285" s="212" t="s">
        <v>1083</v>
      </c>
      <c r="G285" s="213" t="s">
        <v>1084</v>
      </c>
      <c r="H285" s="214">
        <v>1</v>
      </c>
      <c r="I285" s="215"/>
      <c r="J285" s="216">
        <f>ROUND(I285*H285,2)</f>
        <v>0</v>
      </c>
      <c r="K285" s="212" t="s">
        <v>143</v>
      </c>
      <c r="L285" s="44"/>
      <c r="M285" s="217" t="s">
        <v>1</v>
      </c>
      <c r="N285" s="218" t="s">
        <v>38</v>
      </c>
      <c r="O285" s="91"/>
      <c r="P285" s="219">
        <f>O285*H285</f>
        <v>0</v>
      </c>
      <c r="Q285" s="219">
        <v>0</v>
      </c>
      <c r="R285" s="219">
        <f>Q285*H285</f>
        <v>0</v>
      </c>
      <c r="S285" s="219">
        <v>0</v>
      </c>
      <c r="T285" s="22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1" t="s">
        <v>191</v>
      </c>
      <c r="AT285" s="221" t="s">
        <v>139</v>
      </c>
      <c r="AU285" s="221" t="s">
        <v>80</v>
      </c>
      <c r="AY285" s="17" t="s">
        <v>138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7" t="s">
        <v>80</v>
      </c>
      <c r="BK285" s="222">
        <f>ROUND(I285*H285,2)</f>
        <v>0</v>
      </c>
      <c r="BL285" s="17" t="s">
        <v>191</v>
      </c>
      <c r="BM285" s="221" t="s">
        <v>830</v>
      </c>
    </row>
    <row r="286" s="2" customFormat="1">
      <c r="A286" s="38"/>
      <c r="B286" s="39"/>
      <c r="C286" s="40"/>
      <c r="D286" s="223" t="s">
        <v>145</v>
      </c>
      <c r="E286" s="40"/>
      <c r="F286" s="224" t="s">
        <v>1085</v>
      </c>
      <c r="G286" s="40"/>
      <c r="H286" s="40"/>
      <c r="I286" s="225"/>
      <c r="J286" s="40"/>
      <c r="K286" s="40"/>
      <c r="L286" s="44"/>
      <c r="M286" s="226"/>
      <c r="N286" s="227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145</v>
      </c>
      <c r="AU286" s="17" t="s">
        <v>80</v>
      </c>
    </row>
    <row r="287" s="2" customFormat="1">
      <c r="A287" s="38"/>
      <c r="B287" s="39"/>
      <c r="C287" s="40"/>
      <c r="D287" s="228" t="s">
        <v>147</v>
      </c>
      <c r="E287" s="40"/>
      <c r="F287" s="229" t="s">
        <v>1086</v>
      </c>
      <c r="G287" s="40"/>
      <c r="H287" s="40"/>
      <c r="I287" s="225"/>
      <c r="J287" s="40"/>
      <c r="K287" s="40"/>
      <c r="L287" s="44"/>
      <c r="M287" s="226"/>
      <c r="N287" s="227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147</v>
      </c>
      <c r="AU287" s="17" t="s">
        <v>80</v>
      </c>
    </row>
    <row r="288" s="2" customFormat="1" ht="16.5" customHeight="1">
      <c r="A288" s="38"/>
      <c r="B288" s="39"/>
      <c r="C288" s="210" t="s">
        <v>214</v>
      </c>
      <c r="D288" s="210" t="s">
        <v>139</v>
      </c>
      <c r="E288" s="211" t="s">
        <v>1087</v>
      </c>
      <c r="F288" s="212" t="s">
        <v>1088</v>
      </c>
      <c r="G288" s="213" t="s">
        <v>295</v>
      </c>
      <c r="H288" s="214">
        <v>51</v>
      </c>
      <c r="I288" s="215"/>
      <c r="J288" s="216">
        <f>ROUND(I288*H288,2)</f>
        <v>0</v>
      </c>
      <c r="K288" s="212" t="s">
        <v>1</v>
      </c>
      <c r="L288" s="44"/>
      <c r="M288" s="217" t="s">
        <v>1</v>
      </c>
      <c r="N288" s="218" t="s">
        <v>38</v>
      </c>
      <c r="O288" s="91"/>
      <c r="P288" s="219">
        <f>O288*H288</f>
        <v>0</v>
      </c>
      <c r="Q288" s="219">
        <v>0</v>
      </c>
      <c r="R288" s="219">
        <f>Q288*H288</f>
        <v>0</v>
      </c>
      <c r="S288" s="219">
        <v>0</v>
      </c>
      <c r="T288" s="22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1" t="s">
        <v>191</v>
      </c>
      <c r="AT288" s="221" t="s">
        <v>139</v>
      </c>
      <c r="AU288" s="221" t="s">
        <v>80</v>
      </c>
      <c r="AY288" s="17" t="s">
        <v>138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7" t="s">
        <v>80</v>
      </c>
      <c r="BK288" s="222">
        <f>ROUND(I288*H288,2)</f>
        <v>0</v>
      </c>
      <c r="BL288" s="17" t="s">
        <v>191</v>
      </c>
      <c r="BM288" s="221" t="s">
        <v>839</v>
      </c>
    </row>
    <row r="289" s="2" customFormat="1">
      <c r="A289" s="38"/>
      <c r="B289" s="39"/>
      <c r="C289" s="40"/>
      <c r="D289" s="223" t="s">
        <v>145</v>
      </c>
      <c r="E289" s="40"/>
      <c r="F289" s="224" t="s">
        <v>1088</v>
      </c>
      <c r="G289" s="40"/>
      <c r="H289" s="40"/>
      <c r="I289" s="225"/>
      <c r="J289" s="40"/>
      <c r="K289" s="40"/>
      <c r="L289" s="44"/>
      <c r="M289" s="226"/>
      <c r="N289" s="227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145</v>
      </c>
      <c r="AU289" s="17" t="s">
        <v>80</v>
      </c>
    </row>
    <row r="290" s="2" customFormat="1" ht="21.75" customHeight="1">
      <c r="A290" s="38"/>
      <c r="B290" s="39"/>
      <c r="C290" s="210" t="s">
        <v>632</v>
      </c>
      <c r="D290" s="210" t="s">
        <v>139</v>
      </c>
      <c r="E290" s="211" t="s">
        <v>1089</v>
      </c>
      <c r="F290" s="212" t="s">
        <v>1090</v>
      </c>
      <c r="G290" s="213" t="s">
        <v>295</v>
      </c>
      <c r="H290" s="214">
        <v>51</v>
      </c>
      <c r="I290" s="215"/>
      <c r="J290" s="216">
        <f>ROUND(I290*H290,2)</f>
        <v>0</v>
      </c>
      <c r="K290" s="212" t="s">
        <v>1</v>
      </c>
      <c r="L290" s="44"/>
      <c r="M290" s="217" t="s">
        <v>1</v>
      </c>
      <c r="N290" s="218" t="s">
        <v>38</v>
      </c>
      <c r="O290" s="91"/>
      <c r="P290" s="219">
        <f>O290*H290</f>
        <v>0</v>
      </c>
      <c r="Q290" s="219">
        <v>0</v>
      </c>
      <c r="R290" s="219">
        <f>Q290*H290</f>
        <v>0</v>
      </c>
      <c r="S290" s="219">
        <v>0</v>
      </c>
      <c r="T290" s="22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1" t="s">
        <v>191</v>
      </c>
      <c r="AT290" s="221" t="s">
        <v>139</v>
      </c>
      <c r="AU290" s="221" t="s">
        <v>80</v>
      </c>
      <c r="AY290" s="17" t="s">
        <v>138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7" t="s">
        <v>80</v>
      </c>
      <c r="BK290" s="222">
        <f>ROUND(I290*H290,2)</f>
        <v>0</v>
      </c>
      <c r="BL290" s="17" t="s">
        <v>191</v>
      </c>
      <c r="BM290" s="221" t="s">
        <v>848</v>
      </c>
    </row>
    <row r="291" s="2" customFormat="1">
      <c r="A291" s="38"/>
      <c r="B291" s="39"/>
      <c r="C291" s="40"/>
      <c r="D291" s="223" t="s">
        <v>145</v>
      </c>
      <c r="E291" s="40"/>
      <c r="F291" s="224" t="s">
        <v>1090</v>
      </c>
      <c r="G291" s="40"/>
      <c r="H291" s="40"/>
      <c r="I291" s="225"/>
      <c r="J291" s="40"/>
      <c r="K291" s="40"/>
      <c r="L291" s="44"/>
      <c r="M291" s="226"/>
      <c r="N291" s="227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145</v>
      </c>
      <c r="AU291" s="17" t="s">
        <v>80</v>
      </c>
    </row>
    <row r="292" s="2" customFormat="1" ht="21.75" customHeight="1">
      <c r="A292" s="38"/>
      <c r="B292" s="39"/>
      <c r="C292" s="210" t="s">
        <v>221</v>
      </c>
      <c r="D292" s="210" t="s">
        <v>139</v>
      </c>
      <c r="E292" s="211" t="s">
        <v>1091</v>
      </c>
      <c r="F292" s="212" t="s">
        <v>1092</v>
      </c>
      <c r="G292" s="213" t="s">
        <v>295</v>
      </c>
      <c r="H292" s="214">
        <v>51</v>
      </c>
      <c r="I292" s="215"/>
      <c r="J292" s="216">
        <f>ROUND(I292*H292,2)</f>
        <v>0</v>
      </c>
      <c r="K292" s="212" t="s">
        <v>1</v>
      </c>
      <c r="L292" s="44"/>
      <c r="M292" s="217" t="s">
        <v>1</v>
      </c>
      <c r="N292" s="218" t="s">
        <v>38</v>
      </c>
      <c r="O292" s="91"/>
      <c r="P292" s="219">
        <f>O292*H292</f>
        <v>0</v>
      </c>
      <c r="Q292" s="219">
        <v>0</v>
      </c>
      <c r="R292" s="219">
        <f>Q292*H292</f>
        <v>0</v>
      </c>
      <c r="S292" s="219">
        <v>0</v>
      </c>
      <c r="T292" s="22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1" t="s">
        <v>191</v>
      </c>
      <c r="AT292" s="221" t="s">
        <v>139</v>
      </c>
      <c r="AU292" s="221" t="s">
        <v>80</v>
      </c>
      <c r="AY292" s="17" t="s">
        <v>138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7" t="s">
        <v>80</v>
      </c>
      <c r="BK292" s="222">
        <f>ROUND(I292*H292,2)</f>
        <v>0</v>
      </c>
      <c r="BL292" s="17" t="s">
        <v>191</v>
      </c>
      <c r="BM292" s="221" t="s">
        <v>858</v>
      </c>
    </row>
    <row r="293" s="2" customFormat="1">
      <c r="A293" s="38"/>
      <c r="B293" s="39"/>
      <c r="C293" s="40"/>
      <c r="D293" s="223" t="s">
        <v>145</v>
      </c>
      <c r="E293" s="40"/>
      <c r="F293" s="224" t="s">
        <v>1092</v>
      </c>
      <c r="G293" s="40"/>
      <c r="H293" s="40"/>
      <c r="I293" s="225"/>
      <c r="J293" s="40"/>
      <c r="K293" s="40"/>
      <c r="L293" s="44"/>
      <c r="M293" s="226"/>
      <c r="N293" s="227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145</v>
      </c>
      <c r="AU293" s="17" t="s">
        <v>80</v>
      </c>
    </row>
    <row r="294" s="2" customFormat="1" ht="16.5" customHeight="1">
      <c r="A294" s="38"/>
      <c r="B294" s="39"/>
      <c r="C294" s="210" t="s">
        <v>635</v>
      </c>
      <c r="D294" s="210" t="s">
        <v>139</v>
      </c>
      <c r="E294" s="211" t="s">
        <v>1093</v>
      </c>
      <c r="F294" s="212" t="s">
        <v>1094</v>
      </c>
      <c r="G294" s="213" t="s">
        <v>295</v>
      </c>
      <c r="H294" s="214">
        <v>3</v>
      </c>
      <c r="I294" s="215"/>
      <c r="J294" s="216">
        <f>ROUND(I294*H294,2)</f>
        <v>0</v>
      </c>
      <c r="K294" s="212" t="s">
        <v>1</v>
      </c>
      <c r="L294" s="44"/>
      <c r="M294" s="217" t="s">
        <v>1</v>
      </c>
      <c r="N294" s="218" t="s">
        <v>38</v>
      </c>
      <c r="O294" s="91"/>
      <c r="P294" s="219">
        <f>O294*H294</f>
        <v>0</v>
      </c>
      <c r="Q294" s="219">
        <v>0</v>
      </c>
      <c r="R294" s="219">
        <f>Q294*H294</f>
        <v>0</v>
      </c>
      <c r="S294" s="219">
        <v>0</v>
      </c>
      <c r="T294" s="22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1" t="s">
        <v>191</v>
      </c>
      <c r="AT294" s="221" t="s">
        <v>139</v>
      </c>
      <c r="AU294" s="221" t="s">
        <v>80</v>
      </c>
      <c r="AY294" s="17" t="s">
        <v>138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7" t="s">
        <v>80</v>
      </c>
      <c r="BK294" s="222">
        <f>ROUND(I294*H294,2)</f>
        <v>0</v>
      </c>
      <c r="BL294" s="17" t="s">
        <v>191</v>
      </c>
      <c r="BM294" s="221" t="s">
        <v>1095</v>
      </c>
    </row>
    <row r="295" s="2" customFormat="1">
      <c r="A295" s="38"/>
      <c r="B295" s="39"/>
      <c r="C295" s="40"/>
      <c r="D295" s="223" t="s">
        <v>145</v>
      </c>
      <c r="E295" s="40"/>
      <c r="F295" s="224" t="s">
        <v>1094</v>
      </c>
      <c r="G295" s="40"/>
      <c r="H295" s="40"/>
      <c r="I295" s="225"/>
      <c r="J295" s="40"/>
      <c r="K295" s="40"/>
      <c r="L295" s="44"/>
      <c r="M295" s="226"/>
      <c r="N295" s="227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145</v>
      </c>
      <c r="AU295" s="17" t="s">
        <v>80</v>
      </c>
    </row>
    <row r="296" s="2" customFormat="1" ht="16.5" customHeight="1">
      <c r="A296" s="38"/>
      <c r="B296" s="39"/>
      <c r="C296" s="210" t="s">
        <v>226</v>
      </c>
      <c r="D296" s="210" t="s">
        <v>139</v>
      </c>
      <c r="E296" s="211" t="s">
        <v>1096</v>
      </c>
      <c r="F296" s="212" t="s">
        <v>1097</v>
      </c>
      <c r="G296" s="213" t="s">
        <v>295</v>
      </c>
      <c r="H296" s="214">
        <v>17</v>
      </c>
      <c r="I296" s="215"/>
      <c r="J296" s="216">
        <f>ROUND(I296*H296,2)</f>
        <v>0</v>
      </c>
      <c r="K296" s="212" t="s">
        <v>1</v>
      </c>
      <c r="L296" s="44"/>
      <c r="M296" s="217" t="s">
        <v>1</v>
      </c>
      <c r="N296" s="218" t="s">
        <v>38</v>
      </c>
      <c r="O296" s="91"/>
      <c r="P296" s="219">
        <f>O296*H296</f>
        <v>0</v>
      </c>
      <c r="Q296" s="219">
        <v>0</v>
      </c>
      <c r="R296" s="219">
        <f>Q296*H296</f>
        <v>0</v>
      </c>
      <c r="S296" s="219">
        <v>0</v>
      </c>
      <c r="T296" s="22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1" t="s">
        <v>191</v>
      </c>
      <c r="AT296" s="221" t="s">
        <v>139</v>
      </c>
      <c r="AU296" s="221" t="s">
        <v>80</v>
      </c>
      <c r="AY296" s="17" t="s">
        <v>138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7" t="s">
        <v>80</v>
      </c>
      <c r="BK296" s="222">
        <f>ROUND(I296*H296,2)</f>
        <v>0</v>
      </c>
      <c r="BL296" s="17" t="s">
        <v>191</v>
      </c>
      <c r="BM296" s="221" t="s">
        <v>846</v>
      </c>
    </row>
    <row r="297" s="2" customFormat="1">
      <c r="A297" s="38"/>
      <c r="B297" s="39"/>
      <c r="C297" s="40"/>
      <c r="D297" s="223" t="s">
        <v>145</v>
      </c>
      <c r="E297" s="40"/>
      <c r="F297" s="224" t="s">
        <v>1097</v>
      </c>
      <c r="G297" s="40"/>
      <c r="H297" s="40"/>
      <c r="I297" s="225"/>
      <c r="J297" s="40"/>
      <c r="K297" s="40"/>
      <c r="L297" s="44"/>
      <c r="M297" s="226"/>
      <c r="N297" s="227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145</v>
      </c>
      <c r="AU297" s="17" t="s">
        <v>80</v>
      </c>
    </row>
    <row r="298" s="2" customFormat="1" ht="16.5" customHeight="1">
      <c r="A298" s="38"/>
      <c r="B298" s="39"/>
      <c r="C298" s="210" t="s">
        <v>642</v>
      </c>
      <c r="D298" s="210" t="s">
        <v>139</v>
      </c>
      <c r="E298" s="211" t="s">
        <v>1098</v>
      </c>
      <c r="F298" s="212" t="s">
        <v>1099</v>
      </c>
      <c r="G298" s="213" t="s">
        <v>295</v>
      </c>
      <c r="H298" s="214">
        <v>17</v>
      </c>
      <c r="I298" s="215"/>
      <c r="J298" s="216">
        <f>ROUND(I298*H298,2)</f>
        <v>0</v>
      </c>
      <c r="K298" s="212" t="s">
        <v>1</v>
      </c>
      <c r="L298" s="44"/>
      <c r="M298" s="217" t="s">
        <v>1</v>
      </c>
      <c r="N298" s="218" t="s">
        <v>38</v>
      </c>
      <c r="O298" s="91"/>
      <c r="P298" s="219">
        <f>O298*H298</f>
        <v>0</v>
      </c>
      <c r="Q298" s="219">
        <v>0</v>
      </c>
      <c r="R298" s="219">
        <f>Q298*H298</f>
        <v>0</v>
      </c>
      <c r="S298" s="219">
        <v>0</v>
      </c>
      <c r="T298" s="22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1" t="s">
        <v>191</v>
      </c>
      <c r="AT298" s="221" t="s">
        <v>139</v>
      </c>
      <c r="AU298" s="221" t="s">
        <v>80</v>
      </c>
      <c r="AY298" s="17" t="s">
        <v>138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7" t="s">
        <v>80</v>
      </c>
      <c r="BK298" s="222">
        <f>ROUND(I298*H298,2)</f>
        <v>0</v>
      </c>
      <c r="BL298" s="17" t="s">
        <v>191</v>
      </c>
      <c r="BM298" s="221" t="s">
        <v>1100</v>
      </c>
    </row>
    <row r="299" s="2" customFormat="1">
      <c r="A299" s="38"/>
      <c r="B299" s="39"/>
      <c r="C299" s="40"/>
      <c r="D299" s="223" t="s">
        <v>145</v>
      </c>
      <c r="E299" s="40"/>
      <c r="F299" s="224" t="s">
        <v>1099</v>
      </c>
      <c r="G299" s="40"/>
      <c r="H299" s="40"/>
      <c r="I299" s="225"/>
      <c r="J299" s="40"/>
      <c r="K299" s="40"/>
      <c r="L299" s="44"/>
      <c r="M299" s="226"/>
      <c r="N299" s="227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145</v>
      </c>
      <c r="AU299" s="17" t="s">
        <v>80</v>
      </c>
    </row>
    <row r="300" s="2" customFormat="1" ht="16.5" customHeight="1">
      <c r="A300" s="38"/>
      <c r="B300" s="39"/>
      <c r="C300" s="210" t="s">
        <v>232</v>
      </c>
      <c r="D300" s="210" t="s">
        <v>139</v>
      </c>
      <c r="E300" s="211" t="s">
        <v>1101</v>
      </c>
      <c r="F300" s="212" t="s">
        <v>1102</v>
      </c>
      <c r="G300" s="213" t="s">
        <v>295</v>
      </c>
      <c r="H300" s="214">
        <v>34</v>
      </c>
      <c r="I300" s="215"/>
      <c r="J300" s="216">
        <f>ROUND(I300*H300,2)</f>
        <v>0</v>
      </c>
      <c r="K300" s="212" t="s">
        <v>1</v>
      </c>
      <c r="L300" s="44"/>
      <c r="M300" s="217" t="s">
        <v>1</v>
      </c>
      <c r="N300" s="218" t="s">
        <v>38</v>
      </c>
      <c r="O300" s="91"/>
      <c r="P300" s="219">
        <f>O300*H300</f>
        <v>0</v>
      </c>
      <c r="Q300" s="219">
        <v>0</v>
      </c>
      <c r="R300" s="219">
        <f>Q300*H300</f>
        <v>0</v>
      </c>
      <c r="S300" s="219">
        <v>0</v>
      </c>
      <c r="T300" s="22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1" t="s">
        <v>191</v>
      </c>
      <c r="AT300" s="221" t="s">
        <v>139</v>
      </c>
      <c r="AU300" s="221" t="s">
        <v>80</v>
      </c>
      <c r="AY300" s="17" t="s">
        <v>138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7" t="s">
        <v>80</v>
      </c>
      <c r="BK300" s="222">
        <f>ROUND(I300*H300,2)</f>
        <v>0</v>
      </c>
      <c r="BL300" s="17" t="s">
        <v>191</v>
      </c>
      <c r="BM300" s="221" t="s">
        <v>1103</v>
      </c>
    </row>
    <row r="301" s="2" customFormat="1">
      <c r="A301" s="38"/>
      <c r="B301" s="39"/>
      <c r="C301" s="40"/>
      <c r="D301" s="223" t="s">
        <v>145</v>
      </c>
      <c r="E301" s="40"/>
      <c r="F301" s="224" t="s">
        <v>1102</v>
      </c>
      <c r="G301" s="40"/>
      <c r="H301" s="40"/>
      <c r="I301" s="225"/>
      <c r="J301" s="40"/>
      <c r="K301" s="40"/>
      <c r="L301" s="44"/>
      <c r="M301" s="226"/>
      <c r="N301" s="227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145</v>
      </c>
      <c r="AU301" s="17" t="s">
        <v>80</v>
      </c>
    </row>
    <row r="302" s="2" customFormat="1" ht="16.5" customHeight="1">
      <c r="A302" s="38"/>
      <c r="B302" s="39"/>
      <c r="C302" s="210" t="s">
        <v>719</v>
      </c>
      <c r="D302" s="210" t="s">
        <v>139</v>
      </c>
      <c r="E302" s="211" t="s">
        <v>1104</v>
      </c>
      <c r="F302" s="212" t="s">
        <v>1105</v>
      </c>
      <c r="G302" s="213" t="s">
        <v>295</v>
      </c>
      <c r="H302" s="214">
        <v>34</v>
      </c>
      <c r="I302" s="215"/>
      <c r="J302" s="216">
        <f>ROUND(I302*H302,2)</f>
        <v>0</v>
      </c>
      <c r="K302" s="212" t="s">
        <v>1</v>
      </c>
      <c r="L302" s="44"/>
      <c r="M302" s="217" t="s">
        <v>1</v>
      </c>
      <c r="N302" s="218" t="s">
        <v>38</v>
      </c>
      <c r="O302" s="91"/>
      <c r="P302" s="219">
        <f>O302*H302</f>
        <v>0</v>
      </c>
      <c r="Q302" s="219">
        <v>0</v>
      </c>
      <c r="R302" s="219">
        <f>Q302*H302</f>
        <v>0</v>
      </c>
      <c r="S302" s="219">
        <v>0</v>
      </c>
      <c r="T302" s="22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1" t="s">
        <v>191</v>
      </c>
      <c r="AT302" s="221" t="s">
        <v>139</v>
      </c>
      <c r="AU302" s="221" t="s">
        <v>80</v>
      </c>
      <c r="AY302" s="17" t="s">
        <v>138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7" t="s">
        <v>80</v>
      </c>
      <c r="BK302" s="222">
        <f>ROUND(I302*H302,2)</f>
        <v>0</v>
      </c>
      <c r="BL302" s="17" t="s">
        <v>191</v>
      </c>
      <c r="BM302" s="221" t="s">
        <v>1106</v>
      </c>
    </row>
    <row r="303" s="2" customFormat="1">
      <c r="A303" s="38"/>
      <c r="B303" s="39"/>
      <c r="C303" s="40"/>
      <c r="D303" s="223" t="s">
        <v>145</v>
      </c>
      <c r="E303" s="40"/>
      <c r="F303" s="224" t="s">
        <v>1105</v>
      </c>
      <c r="G303" s="40"/>
      <c r="H303" s="40"/>
      <c r="I303" s="225"/>
      <c r="J303" s="40"/>
      <c r="K303" s="40"/>
      <c r="L303" s="44"/>
      <c r="M303" s="226"/>
      <c r="N303" s="227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145</v>
      </c>
      <c r="AU303" s="17" t="s">
        <v>80</v>
      </c>
    </row>
    <row r="304" s="2" customFormat="1" ht="16.5" customHeight="1">
      <c r="A304" s="38"/>
      <c r="B304" s="39"/>
      <c r="C304" s="210" t="s">
        <v>238</v>
      </c>
      <c r="D304" s="210" t="s">
        <v>139</v>
      </c>
      <c r="E304" s="211" t="s">
        <v>1107</v>
      </c>
      <c r="F304" s="212" t="s">
        <v>1108</v>
      </c>
      <c r="G304" s="213" t="s">
        <v>295</v>
      </c>
      <c r="H304" s="214">
        <v>34</v>
      </c>
      <c r="I304" s="215"/>
      <c r="J304" s="216">
        <f>ROUND(I304*H304,2)</f>
        <v>0</v>
      </c>
      <c r="K304" s="212" t="s">
        <v>1</v>
      </c>
      <c r="L304" s="44"/>
      <c r="M304" s="217" t="s">
        <v>1</v>
      </c>
      <c r="N304" s="218" t="s">
        <v>38</v>
      </c>
      <c r="O304" s="91"/>
      <c r="P304" s="219">
        <f>O304*H304</f>
        <v>0</v>
      </c>
      <c r="Q304" s="219">
        <v>0</v>
      </c>
      <c r="R304" s="219">
        <f>Q304*H304</f>
        <v>0</v>
      </c>
      <c r="S304" s="219">
        <v>0</v>
      </c>
      <c r="T304" s="22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1" t="s">
        <v>191</v>
      </c>
      <c r="AT304" s="221" t="s">
        <v>139</v>
      </c>
      <c r="AU304" s="221" t="s">
        <v>80</v>
      </c>
      <c r="AY304" s="17" t="s">
        <v>138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7" t="s">
        <v>80</v>
      </c>
      <c r="BK304" s="222">
        <f>ROUND(I304*H304,2)</f>
        <v>0</v>
      </c>
      <c r="BL304" s="17" t="s">
        <v>191</v>
      </c>
      <c r="BM304" s="221" t="s">
        <v>1109</v>
      </c>
    </row>
    <row r="305" s="2" customFormat="1">
      <c r="A305" s="38"/>
      <c r="B305" s="39"/>
      <c r="C305" s="40"/>
      <c r="D305" s="223" t="s">
        <v>145</v>
      </c>
      <c r="E305" s="40"/>
      <c r="F305" s="224" t="s">
        <v>1108</v>
      </c>
      <c r="G305" s="40"/>
      <c r="H305" s="40"/>
      <c r="I305" s="225"/>
      <c r="J305" s="40"/>
      <c r="K305" s="40"/>
      <c r="L305" s="44"/>
      <c r="M305" s="226"/>
      <c r="N305" s="227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145</v>
      </c>
      <c r="AU305" s="17" t="s">
        <v>80</v>
      </c>
    </row>
    <row r="306" s="2" customFormat="1" ht="16.5" customHeight="1">
      <c r="A306" s="38"/>
      <c r="B306" s="39"/>
      <c r="C306" s="210" t="s">
        <v>724</v>
      </c>
      <c r="D306" s="210" t="s">
        <v>139</v>
      </c>
      <c r="E306" s="211" t="s">
        <v>1110</v>
      </c>
      <c r="F306" s="212" t="s">
        <v>1111</v>
      </c>
      <c r="G306" s="213" t="s">
        <v>295</v>
      </c>
      <c r="H306" s="214">
        <v>34</v>
      </c>
      <c r="I306" s="215"/>
      <c r="J306" s="216">
        <f>ROUND(I306*H306,2)</f>
        <v>0</v>
      </c>
      <c r="K306" s="212" t="s">
        <v>1</v>
      </c>
      <c r="L306" s="44"/>
      <c r="M306" s="217" t="s">
        <v>1</v>
      </c>
      <c r="N306" s="218" t="s">
        <v>38</v>
      </c>
      <c r="O306" s="91"/>
      <c r="P306" s="219">
        <f>O306*H306</f>
        <v>0</v>
      </c>
      <c r="Q306" s="219">
        <v>0</v>
      </c>
      <c r="R306" s="219">
        <f>Q306*H306</f>
        <v>0</v>
      </c>
      <c r="S306" s="219">
        <v>0</v>
      </c>
      <c r="T306" s="22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1" t="s">
        <v>191</v>
      </c>
      <c r="AT306" s="221" t="s">
        <v>139</v>
      </c>
      <c r="AU306" s="221" t="s">
        <v>80</v>
      </c>
      <c r="AY306" s="17" t="s">
        <v>138</v>
      </c>
      <c r="BE306" s="222">
        <f>IF(N306="základní",J306,0)</f>
        <v>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7" t="s">
        <v>80</v>
      </c>
      <c r="BK306" s="222">
        <f>ROUND(I306*H306,2)</f>
        <v>0</v>
      </c>
      <c r="BL306" s="17" t="s">
        <v>191</v>
      </c>
      <c r="BM306" s="221" t="s">
        <v>1112</v>
      </c>
    </row>
    <row r="307" s="2" customFormat="1">
      <c r="A307" s="38"/>
      <c r="B307" s="39"/>
      <c r="C307" s="40"/>
      <c r="D307" s="223" t="s">
        <v>145</v>
      </c>
      <c r="E307" s="40"/>
      <c r="F307" s="224" t="s">
        <v>1111</v>
      </c>
      <c r="G307" s="40"/>
      <c r="H307" s="40"/>
      <c r="I307" s="225"/>
      <c r="J307" s="40"/>
      <c r="K307" s="40"/>
      <c r="L307" s="44"/>
      <c r="M307" s="226"/>
      <c r="N307" s="227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145</v>
      </c>
      <c r="AU307" s="17" t="s">
        <v>80</v>
      </c>
    </row>
    <row r="308" s="2" customFormat="1" ht="16.5" customHeight="1">
      <c r="A308" s="38"/>
      <c r="B308" s="39"/>
      <c r="C308" s="210" t="s">
        <v>452</v>
      </c>
      <c r="D308" s="210" t="s">
        <v>139</v>
      </c>
      <c r="E308" s="211" t="s">
        <v>1113</v>
      </c>
      <c r="F308" s="212" t="s">
        <v>1114</v>
      </c>
      <c r="G308" s="213" t="s">
        <v>295</v>
      </c>
      <c r="H308" s="214">
        <v>5</v>
      </c>
      <c r="I308" s="215"/>
      <c r="J308" s="216">
        <f>ROUND(I308*H308,2)</f>
        <v>0</v>
      </c>
      <c r="K308" s="212" t="s">
        <v>1</v>
      </c>
      <c r="L308" s="44"/>
      <c r="M308" s="217" t="s">
        <v>1</v>
      </c>
      <c r="N308" s="218" t="s">
        <v>38</v>
      </c>
      <c r="O308" s="91"/>
      <c r="P308" s="219">
        <f>O308*H308</f>
        <v>0</v>
      </c>
      <c r="Q308" s="219">
        <v>0</v>
      </c>
      <c r="R308" s="219">
        <f>Q308*H308</f>
        <v>0</v>
      </c>
      <c r="S308" s="219">
        <v>0</v>
      </c>
      <c r="T308" s="22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1" t="s">
        <v>191</v>
      </c>
      <c r="AT308" s="221" t="s">
        <v>139</v>
      </c>
      <c r="AU308" s="221" t="s">
        <v>80</v>
      </c>
      <c r="AY308" s="17" t="s">
        <v>138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7" t="s">
        <v>80</v>
      </c>
      <c r="BK308" s="222">
        <f>ROUND(I308*H308,2)</f>
        <v>0</v>
      </c>
      <c r="BL308" s="17" t="s">
        <v>191</v>
      </c>
      <c r="BM308" s="221" t="s">
        <v>1115</v>
      </c>
    </row>
    <row r="309" s="2" customFormat="1">
      <c r="A309" s="38"/>
      <c r="B309" s="39"/>
      <c r="C309" s="40"/>
      <c r="D309" s="223" t="s">
        <v>145</v>
      </c>
      <c r="E309" s="40"/>
      <c r="F309" s="224" t="s">
        <v>1114</v>
      </c>
      <c r="G309" s="40"/>
      <c r="H309" s="40"/>
      <c r="I309" s="225"/>
      <c r="J309" s="40"/>
      <c r="K309" s="40"/>
      <c r="L309" s="44"/>
      <c r="M309" s="226"/>
      <c r="N309" s="227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145</v>
      </c>
      <c r="AU309" s="17" t="s">
        <v>80</v>
      </c>
    </row>
    <row r="310" s="2" customFormat="1" ht="21.75" customHeight="1">
      <c r="A310" s="38"/>
      <c r="B310" s="39"/>
      <c r="C310" s="210" t="s">
        <v>729</v>
      </c>
      <c r="D310" s="210" t="s">
        <v>139</v>
      </c>
      <c r="E310" s="211" t="s">
        <v>1116</v>
      </c>
      <c r="F310" s="212" t="s">
        <v>1117</v>
      </c>
      <c r="G310" s="213" t="s">
        <v>295</v>
      </c>
      <c r="H310" s="214">
        <v>3</v>
      </c>
      <c r="I310" s="215"/>
      <c r="J310" s="216">
        <f>ROUND(I310*H310,2)</f>
        <v>0</v>
      </c>
      <c r="K310" s="212" t="s">
        <v>1</v>
      </c>
      <c r="L310" s="44"/>
      <c r="M310" s="217" t="s">
        <v>1</v>
      </c>
      <c r="N310" s="218" t="s">
        <v>38</v>
      </c>
      <c r="O310" s="91"/>
      <c r="P310" s="219">
        <f>O310*H310</f>
        <v>0</v>
      </c>
      <c r="Q310" s="219">
        <v>0</v>
      </c>
      <c r="R310" s="219">
        <f>Q310*H310</f>
        <v>0</v>
      </c>
      <c r="S310" s="219">
        <v>0</v>
      </c>
      <c r="T310" s="220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1" t="s">
        <v>191</v>
      </c>
      <c r="AT310" s="221" t="s">
        <v>139</v>
      </c>
      <c r="AU310" s="221" t="s">
        <v>80</v>
      </c>
      <c r="AY310" s="17" t="s">
        <v>138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7" t="s">
        <v>80</v>
      </c>
      <c r="BK310" s="222">
        <f>ROUND(I310*H310,2)</f>
        <v>0</v>
      </c>
      <c r="BL310" s="17" t="s">
        <v>191</v>
      </c>
      <c r="BM310" s="221" t="s">
        <v>1118</v>
      </c>
    </row>
    <row r="311" s="2" customFormat="1">
      <c r="A311" s="38"/>
      <c r="B311" s="39"/>
      <c r="C311" s="40"/>
      <c r="D311" s="223" t="s">
        <v>145</v>
      </c>
      <c r="E311" s="40"/>
      <c r="F311" s="224" t="s">
        <v>1117</v>
      </c>
      <c r="G311" s="40"/>
      <c r="H311" s="40"/>
      <c r="I311" s="225"/>
      <c r="J311" s="40"/>
      <c r="K311" s="40"/>
      <c r="L311" s="44"/>
      <c r="M311" s="226"/>
      <c r="N311" s="227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145</v>
      </c>
      <c r="AU311" s="17" t="s">
        <v>80</v>
      </c>
    </row>
    <row r="312" s="2" customFormat="1" ht="16.5" customHeight="1">
      <c r="A312" s="38"/>
      <c r="B312" s="39"/>
      <c r="C312" s="210" t="s">
        <v>244</v>
      </c>
      <c r="D312" s="210" t="s">
        <v>139</v>
      </c>
      <c r="E312" s="211" t="s">
        <v>1119</v>
      </c>
      <c r="F312" s="212" t="s">
        <v>1120</v>
      </c>
      <c r="G312" s="213" t="s">
        <v>394</v>
      </c>
      <c r="H312" s="214">
        <v>0.5</v>
      </c>
      <c r="I312" s="215"/>
      <c r="J312" s="216">
        <f>ROUND(I312*H312,2)</f>
        <v>0</v>
      </c>
      <c r="K312" s="212" t="s">
        <v>1</v>
      </c>
      <c r="L312" s="44"/>
      <c r="M312" s="217" t="s">
        <v>1</v>
      </c>
      <c r="N312" s="218" t="s">
        <v>38</v>
      </c>
      <c r="O312" s="91"/>
      <c r="P312" s="219">
        <f>O312*H312</f>
        <v>0</v>
      </c>
      <c r="Q312" s="219">
        <v>0</v>
      </c>
      <c r="R312" s="219">
        <f>Q312*H312</f>
        <v>0</v>
      </c>
      <c r="S312" s="219">
        <v>0</v>
      </c>
      <c r="T312" s="22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1" t="s">
        <v>191</v>
      </c>
      <c r="AT312" s="221" t="s">
        <v>139</v>
      </c>
      <c r="AU312" s="221" t="s">
        <v>80</v>
      </c>
      <c r="AY312" s="17" t="s">
        <v>138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7" t="s">
        <v>80</v>
      </c>
      <c r="BK312" s="222">
        <f>ROUND(I312*H312,2)</f>
        <v>0</v>
      </c>
      <c r="BL312" s="17" t="s">
        <v>191</v>
      </c>
      <c r="BM312" s="221" t="s">
        <v>1121</v>
      </c>
    </row>
    <row r="313" s="2" customFormat="1">
      <c r="A313" s="38"/>
      <c r="B313" s="39"/>
      <c r="C313" s="40"/>
      <c r="D313" s="223" t="s">
        <v>145</v>
      </c>
      <c r="E313" s="40"/>
      <c r="F313" s="224" t="s">
        <v>1120</v>
      </c>
      <c r="G313" s="40"/>
      <c r="H313" s="40"/>
      <c r="I313" s="225"/>
      <c r="J313" s="40"/>
      <c r="K313" s="40"/>
      <c r="L313" s="44"/>
      <c r="M313" s="226"/>
      <c r="N313" s="227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145</v>
      </c>
      <c r="AU313" s="17" t="s">
        <v>80</v>
      </c>
    </row>
    <row r="314" s="2" customFormat="1" ht="24.15" customHeight="1">
      <c r="A314" s="38"/>
      <c r="B314" s="39"/>
      <c r="C314" s="210" t="s">
        <v>1122</v>
      </c>
      <c r="D314" s="210" t="s">
        <v>139</v>
      </c>
      <c r="E314" s="211" t="s">
        <v>1123</v>
      </c>
      <c r="F314" s="212" t="s">
        <v>1124</v>
      </c>
      <c r="G314" s="213" t="s">
        <v>295</v>
      </c>
      <c r="H314" s="214">
        <v>17</v>
      </c>
      <c r="I314" s="215"/>
      <c r="J314" s="216">
        <f>ROUND(I314*H314,2)</f>
        <v>0</v>
      </c>
      <c r="K314" s="212" t="s">
        <v>1</v>
      </c>
      <c r="L314" s="44"/>
      <c r="M314" s="217" t="s">
        <v>1</v>
      </c>
      <c r="N314" s="218" t="s">
        <v>38</v>
      </c>
      <c r="O314" s="91"/>
      <c r="P314" s="219">
        <f>O314*H314</f>
        <v>0</v>
      </c>
      <c r="Q314" s="219">
        <v>0</v>
      </c>
      <c r="R314" s="219">
        <f>Q314*H314</f>
        <v>0</v>
      </c>
      <c r="S314" s="219">
        <v>0</v>
      </c>
      <c r="T314" s="22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1" t="s">
        <v>191</v>
      </c>
      <c r="AT314" s="221" t="s">
        <v>139</v>
      </c>
      <c r="AU314" s="221" t="s">
        <v>80</v>
      </c>
      <c r="AY314" s="17" t="s">
        <v>138</v>
      </c>
      <c r="BE314" s="222">
        <f>IF(N314="základní",J314,0)</f>
        <v>0</v>
      </c>
      <c r="BF314" s="222">
        <f>IF(N314="snížená",J314,0)</f>
        <v>0</v>
      </c>
      <c r="BG314" s="222">
        <f>IF(N314="zákl. přenesená",J314,0)</f>
        <v>0</v>
      </c>
      <c r="BH314" s="222">
        <f>IF(N314="sníž. přenesená",J314,0)</f>
        <v>0</v>
      </c>
      <c r="BI314" s="222">
        <f>IF(N314="nulová",J314,0)</f>
        <v>0</v>
      </c>
      <c r="BJ314" s="17" t="s">
        <v>80</v>
      </c>
      <c r="BK314" s="222">
        <f>ROUND(I314*H314,2)</f>
        <v>0</v>
      </c>
      <c r="BL314" s="17" t="s">
        <v>191</v>
      </c>
      <c r="BM314" s="221" t="s">
        <v>1125</v>
      </c>
    </row>
    <row r="315" s="2" customFormat="1">
      <c r="A315" s="38"/>
      <c r="B315" s="39"/>
      <c r="C315" s="40"/>
      <c r="D315" s="223" t="s">
        <v>145</v>
      </c>
      <c r="E315" s="40"/>
      <c r="F315" s="224" t="s">
        <v>1124</v>
      </c>
      <c r="G315" s="40"/>
      <c r="H315" s="40"/>
      <c r="I315" s="225"/>
      <c r="J315" s="40"/>
      <c r="K315" s="40"/>
      <c r="L315" s="44"/>
      <c r="M315" s="226"/>
      <c r="N315" s="227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145</v>
      </c>
      <c r="AU315" s="17" t="s">
        <v>80</v>
      </c>
    </row>
    <row r="316" s="2" customFormat="1" ht="16.5" customHeight="1">
      <c r="A316" s="38"/>
      <c r="B316" s="39"/>
      <c r="C316" s="210" t="s">
        <v>251</v>
      </c>
      <c r="D316" s="210" t="s">
        <v>139</v>
      </c>
      <c r="E316" s="211" t="s">
        <v>1126</v>
      </c>
      <c r="F316" s="212" t="s">
        <v>1127</v>
      </c>
      <c r="G316" s="213" t="s">
        <v>295</v>
      </c>
      <c r="H316" s="214">
        <v>34</v>
      </c>
      <c r="I316" s="215"/>
      <c r="J316" s="216">
        <f>ROUND(I316*H316,2)</f>
        <v>0</v>
      </c>
      <c r="K316" s="212" t="s">
        <v>1</v>
      </c>
      <c r="L316" s="44"/>
      <c r="M316" s="217" t="s">
        <v>1</v>
      </c>
      <c r="N316" s="218" t="s">
        <v>38</v>
      </c>
      <c r="O316" s="91"/>
      <c r="P316" s="219">
        <f>O316*H316</f>
        <v>0</v>
      </c>
      <c r="Q316" s="219">
        <v>0</v>
      </c>
      <c r="R316" s="219">
        <f>Q316*H316</f>
        <v>0</v>
      </c>
      <c r="S316" s="219">
        <v>0</v>
      </c>
      <c r="T316" s="22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1" t="s">
        <v>191</v>
      </c>
      <c r="AT316" s="221" t="s">
        <v>139</v>
      </c>
      <c r="AU316" s="221" t="s">
        <v>80</v>
      </c>
      <c r="AY316" s="17" t="s">
        <v>138</v>
      </c>
      <c r="BE316" s="222">
        <f>IF(N316="základní",J316,0)</f>
        <v>0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7" t="s">
        <v>80</v>
      </c>
      <c r="BK316" s="222">
        <f>ROUND(I316*H316,2)</f>
        <v>0</v>
      </c>
      <c r="BL316" s="17" t="s">
        <v>191</v>
      </c>
      <c r="BM316" s="221" t="s">
        <v>1128</v>
      </c>
    </row>
    <row r="317" s="2" customFormat="1">
      <c r="A317" s="38"/>
      <c r="B317" s="39"/>
      <c r="C317" s="40"/>
      <c r="D317" s="223" t="s">
        <v>145</v>
      </c>
      <c r="E317" s="40"/>
      <c r="F317" s="224" t="s">
        <v>1127</v>
      </c>
      <c r="G317" s="40"/>
      <c r="H317" s="40"/>
      <c r="I317" s="225"/>
      <c r="J317" s="40"/>
      <c r="K317" s="40"/>
      <c r="L317" s="44"/>
      <c r="M317" s="226"/>
      <c r="N317" s="227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145</v>
      </c>
      <c r="AU317" s="17" t="s">
        <v>80</v>
      </c>
    </row>
    <row r="318" s="2" customFormat="1" ht="16.5" customHeight="1">
      <c r="A318" s="38"/>
      <c r="B318" s="39"/>
      <c r="C318" s="210" t="s">
        <v>1129</v>
      </c>
      <c r="D318" s="210" t="s">
        <v>139</v>
      </c>
      <c r="E318" s="211" t="s">
        <v>1130</v>
      </c>
      <c r="F318" s="212" t="s">
        <v>1131</v>
      </c>
      <c r="G318" s="213" t="s">
        <v>295</v>
      </c>
      <c r="H318" s="214">
        <v>34</v>
      </c>
      <c r="I318" s="215"/>
      <c r="J318" s="216">
        <f>ROUND(I318*H318,2)</f>
        <v>0</v>
      </c>
      <c r="K318" s="212" t="s">
        <v>1</v>
      </c>
      <c r="L318" s="44"/>
      <c r="M318" s="217" t="s">
        <v>1</v>
      </c>
      <c r="N318" s="218" t="s">
        <v>38</v>
      </c>
      <c r="O318" s="91"/>
      <c r="P318" s="219">
        <f>O318*H318</f>
        <v>0</v>
      </c>
      <c r="Q318" s="219">
        <v>0</v>
      </c>
      <c r="R318" s="219">
        <f>Q318*H318</f>
        <v>0</v>
      </c>
      <c r="S318" s="219">
        <v>0</v>
      </c>
      <c r="T318" s="22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1" t="s">
        <v>191</v>
      </c>
      <c r="AT318" s="221" t="s">
        <v>139</v>
      </c>
      <c r="AU318" s="221" t="s">
        <v>80</v>
      </c>
      <c r="AY318" s="17" t="s">
        <v>138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7" t="s">
        <v>80</v>
      </c>
      <c r="BK318" s="222">
        <f>ROUND(I318*H318,2)</f>
        <v>0</v>
      </c>
      <c r="BL318" s="17" t="s">
        <v>191</v>
      </c>
      <c r="BM318" s="221" t="s">
        <v>1132</v>
      </c>
    </row>
    <row r="319" s="2" customFormat="1">
      <c r="A319" s="38"/>
      <c r="B319" s="39"/>
      <c r="C319" s="40"/>
      <c r="D319" s="223" t="s">
        <v>145</v>
      </c>
      <c r="E319" s="40"/>
      <c r="F319" s="224" t="s">
        <v>1131</v>
      </c>
      <c r="G319" s="40"/>
      <c r="H319" s="40"/>
      <c r="I319" s="225"/>
      <c r="J319" s="40"/>
      <c r="K319" s="40"/>
      <c r="L319" s="44"/>
      <c r="M319" s="226"/>
      <c r="N319" s="227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145</v>
      </c>
      <c r="AU319" s="17" t="s">
        <v>80</v>
      </c>
    </row>
    <row r="320" s="2" customFormat="1" ht="16.5" customHeight="1">
      <c r="A320" s="38"/>
      <c r="B320" s="39"/>
      <c r="C320" s="210" t="s">
        <v>258</v>
      </c>
      <c r="D320" s="210" t="s">
        <v>139</v>
      </c>
      <c r="E320" s="211" t="s">
        <v>1133</v>
      </c>
      <c r="F320" s="212" t="s">
        <v>1134</v>
      </c>
      <c r="G320" s="213" t="s">
        <v>295</v>
      </c>
      <c r="H320" s="214">
        <v>7</v>
      </c>
      <c r="I320" s="215"/>
      <c r="J320" s="216">
        <f>ROUND(I320*H320,2)</f>
        <v>0</v>
      </c>
      <c r="K320" s="212" t="s">
        <v>1</v>
      </c>
      <c r="L320" s="44"/>
      <c r="M320" s="217" t="s">
        <v>1</v>
      </c>
      <c r="N320" s="218" t="s">
        <v>38</v>
      </c>
      <c r="O320" s="91"/>
      <c r="P320" s="219">
        <f>O320*H320</f>
        <v>0</v>
      </c>
      <c r="Q320" s="219">
        <v>0</v>
      </c>
      <c r="R320" s="219">
        <f>Q320*H320</f>
        <v>0</v>
      </c>
      <c r="S320" s="219">
        <v>0</v>
      </c>
      <c r="T320" s="22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1" t="s">
        <v>191</v>
      </c>
      <c r="AT320" s="221" t="s">
        <v>139</v>
      </c>
      <c r="AU320" s="221" t="s">
        <v>80</v>
      </c>
      <c r="AY320" s="17" t="s">
        <v>138</v>
      </c>
      <c r="BE320" s="222">
        <f>IF(N320="základní",J320,0)</f>
        <v>0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17" t="s">
        <v>80</v>
      </c>
      <c r="BK320" s="222">
        <f>ROUND(I320*H320,2)</f>
        <v>0</v>
      </c>
      <c r="BL320" s="17" t="s">
        <v>191</v>
      </c>
      <c r="BM320" s="221" t="s">
        <v>1135</v>
      </c>
    </row>
    <row r="321" s="2" customFormat="1">
      <c r="A321" s="38"/>
      <c r="B321" s="39"/>
      <c r="C321" s="40"/>
      <c r="D321" s="223" t="s">
        <v>145</v>
      </c>
      <c r="E321" s="40"/>
      <c r="F321" s="224" t="s">
        <v>1134</v>
      </c>
      <c r="G321" s="40"/>
      <c r="H321" s="40"/>
      <c r="I321" s="225"/>
      <c r="J321" s="40"/>
      <c r="K321" s="40"/>
      <c r="L321" s="44"/>
      <c r="M321" s="226"/>
      <c r="N321" s="227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145</v>
      </c>
      <c r="AU321" s="17" t="s">
        <v>80</v>
      </c>
    </row>
    <row r="322" s="2" customFormat="1" ht="16.5" customHeight="1">
      <c r="A322" s="38"/>
      <c r="B322" s="39"/>
      <c r="C322" s="210" t="s">
        <v>1136</v>
      </c>
      <c r="D322" s="210" t="s">
        <v>139</v>
      </c>
      <c r="E322" s="211" t="s">
        <v>1137</v>
      </c>
      <c r="F322" s="212" t="s">
        <v>1138</v>
      </c>
      <c r="G322" s="213" t="s">
        <v>295</v>
      </c>
      <c r="H322" s="214">
        <v>6</v>
      </c>
      <c r="I322" s="215"/>
      <c r="J322" s="216">
        <f>ROUND(I322*H322,2)</f>
        <v>0</v>
      </c>
      <c r="K322" s="212" t="s">
        <v>1</v>
      </c>
      <c r="L322" s="44"/>
      <c r="M322" s="217" t="s">
        <v>1</v>
      </c>
      <c r="N322" s="218" t="s">
        <v>38</v>
      </c>
      <c r="O322" s="91"/>
      <c r="P322" s="219">
        <f>O322*H322</f>
        <v>0</v>
      </c>
      <c r="Q322" s="219">
        <v>0</v>
      </c>
      <c r="R322" s="219">
        <f>Q322*H322</f>
        <v>0</v>
      </c>
      <c r="S322" s="219">
        <v>0</v>
      </c>
      <c r="T322" s="22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1" t="s">
        <v>191</v>
      </c>
      <c r="AT322" s="221" t="s">
        <v>139</v>
      </c>
      <c r="AU322" s="221" t="s">
        <v>80</v>
      </c>
      <c r="AY322" s="17" t="s">
        <v>138</v>
      </c>
      <c r="BE322" s="222">
        <f>IF(N322="základní",J322,0)</f>
        <v>0</v>
      </c>
      <c r="BF322" s="222">
        <f>IF(N322="snížená",J322,0)</f>
        <v>0</v>
      </c>
      <c r="BG322" s="222">
        <f>IF(N322="zákl. přenesená",J322,0)</f>
        <v>0</v>
      </c>
      <c r="BH322" s="222">
        <f>IF(N322="sníž. přenesená",J322,0)</f>
        <v>0</v>
      </c>
      <c r="BI322" s="222">
        <f>IF(N322="nulová",J322,0)</f>
        <v>0</v>
      </c>
      <c r="BJ322" s="17" t="s">
        <v>80</v>
      </c>
      <c r="BK322" s="222">
        <f>ROUND(I322*H322,2)</f>
        <v>0</v>
      </c>
      <c r="BL322" s="17" t="s">
        <v>191</v>
      </c>
      <c r="BM322" s="221" t="s">
        <v>1139</v>
      </c>
    </row>
    <row r="323" s="2" customFormat="1">
      <c r="A323" s="38"/>
      <c r="B323" s="39"/>
      <c r="C323" s="40"/>
      <c r="D323" s="223" t="s">
        <v>145</v>
      </c>
      <c r="E323" s="40"/>
      <c r="F323" s="224" t="s">
        <v>1138</v>
      </c>
      <c r="G323" s="40"/>
      <c r="H323" s="40"/>
      <c r="I323" s="225"/>
      <c r="J323" s="40"/>
      <c r="K323" s="40"/>
      <c r="L323" s="44"/>
      <c r="M323" s="226"/>
      <c r="N323" s="227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145</v>
      </c>
      <c r="AU323" s="17" t="s">
        <v>80</v>
      </c>
    </row>
    <row r="324" s="2" customFormat="1" ht="16.5" customHeight="1">
      <c r="A324" s="38"/>
      <c r="B324" s="39"/>
      <c r="C324" s="210" t="s">
        <v>266</v>
      </c>
      <c r="D324" s="210" t="s">
        <v>139</v>
      </c>
      <c r="E324" s="211" t="s">
        <v>1140</v>
      </c>
      <c r="F324" s="212" t="s">
        <v>1141</v>
      </c>
      <c r="G324" s="213" t="s">
        <v>295</v>
      </c>
      <c r="H324" s="214">
        <v>3</v>
      </c>
      <c r="I324" s="215"/>
      <c r="J324" s="216">
        <f>ROUND(I324*H324,2)</f>
        <v>0</v>
      </c>
      <c r="K324" s="212" t="s">
        <v>1</v>
      </c>
      <c r="L324" s="44"/>
      <c r="M324" s="217" t="s">
        <v>1</v>
      </c>
      <c r="N324" s="218" t="s">
        <v>38</v>
      </c>
      <c r="O324" s="91"/>
      <c r="P324" s="219">
        <f>O324*H324</f>
        <v>0</v>
      </c>
      <c r="Q324" s="219">
        <v>0</v>
      </c>
      <c r="R324" s="219">
        <f>Q324*H324</f>
        <v>0</v>
      </c>
      <c r="S324" s="219">
        <v>0</v>
      </c>
      <c r="T324" s="22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1" t="s">
        <v>191</v>
      </c>
      <c r="AT324" s="221" t="s">
        <v>139</v>
      </c>
      <c r="AU324" s="221" t="s">
        <v>80</v>
      </c>
      <c r="AY324" s="17" t="s">
        <v>138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7" t="s">
        <v>80</v>
      </c>
      <c r="BK324" s="222">
        <f>ROUND(I324*H324,2)</f>
        <v>0</v>
      </c>
      <c r="BL324" s="17" t="s">
        <v>191</v>
      </c>
      <c r="BM324" s="221" t="s">
        <v>1142</v>
      </c>
    </row>
    <row r="325" s="2" customFormat="1">
      <c r="A325" s="38"/>
      <c r="B325" s="39"/>
      <c r="C325" s="40"/>
      <c r="D325" s="223" t="s">
        <v>145</v>
      </c>
      <c r="E325" s="40"/>
      <c r="F325" s="224" t="s">
        <v>1141</v>
      </c>
      <c r="G325" s="40"/>
      <c r="H325" s="40"/>
      <c r="I325" s="225"/>
      <c r="J325" s="40"/>
      <c r="K325" s="40"/>
      <c r="L325" s="44"/>
      <c r="M325" s="226"/>
      <c r="N325" s="227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145</v>
      </c>
      <c r="AU325" s="17" t="s">
        <v>80</v>
      </c>
    </row>
    <row r="326" s="2" customFormat="1" ht="16.5" customHeight="1">
      <c r="A326" s="38"/>
      <c r="B326" s="39"/>
      <c r="C326" s="210" t="s">
        <v>1143</v>
      </c>
      <c r="D326" s="210" t="s">
        <v>139</v>
      </c>
      <c r="E326" s="211" t="s">
        <v>1144</v>
      </c>
      <c r="F326" s="212" t="s">
        <v>1145</v>
      </c>
      <c r="G326" s="213" t="s">
        <v>295</v>
      </c>
      <c r="H326" s="214">
        <v>1</v>
      </c>
      <c r="I326" s="215"/>
      <c r="J326" s="216">
        <f>ROUND(I326*H326,2)</f>
        <v>0</v>
      </c>
      <c r="K326" s="212" t="s">
        <v>1</v>
      </c>
      <c r="L326" s="44"/>
      <c r="M326" s="217" t="s">
        <v>1</v>
      </c>
      <c r="N326" s="218" t="s">
        <v>38</v>
      </c>
      <c r="O326" s="91"/>
      <c r="P326" s="219">
        <f>O326*H326</f>
        <v>0</v>
      </c>
      <c r="Q326" s="219">
        <v>0</v>
      </c>
      <c r="R326" s="219">
        <f>Q326*H326</f>
        <v>0</v>
      </c>
      <c r="S326" s="219">
        <v>0</v>
      </c>
      <c r="T326" s="220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1" t="s">
        <v>191</v>
      </c>
      <c r="AT326" s="221" t="s">
        <v>139</v>
      </c>
      <c r="AU326" s="221" t="s">
        <v>80</v>
      </c>
      <c r="AY326" s="17" t="s">
        <v>138</v>
      </c>
      <c r="BE326" s="222">
        <f>IF(N326="základní",J326,0)</f>
        <v>0</v>
      </c>
      <c r="BF326" s="222">
        <f>IF(N326="snížená",J326,0)</f>
        <v>0</v>
      </c>
      <c r="BG326" s="222">
        <f>IF(N326="zákl. přenesená",J326,0)</f>
        <v>0</v>
      </c>
      <c r="BH326" s="222">
        <f>IF(N326="sníž. přenesená",J326,0)</f>
        <v>0</v>
      </c>
      <c r="BI326" s="222">
        <f>IF(N326="nulová",J326,0)</f>
        <v>0</v>
      </c>
      <c r="BJ326" s="17" t="s">
        <v>80</v>
      </c>
      <c r="BK326" s="222">
        <f>ROUND(I326*H326,2)</f>
        <v>0</v>
      </c>
      <c r="BL326" s="17" t="s">
        <v>191</v>
      </c>
      <c r="BM326" s="221" t="s">
        <v>1146</v>
      </c>
    </row>
    <row r="327" s="2" customFormat="1">
      <c r="A327" s="38"/>
      <c r="B327" s="39"/>
      <c r="C327" s="40"/>
      <c r="D327" s="223" t="s">
        <v>145</v>
      </c>
      <c r="E327" s="40"/>
      <c r="F327" s="224" t="s">
        <v>1145</v>
      </c>
      <c r="G327" s="40"/>
      <c r="H327" s="40"/>
      <c r="I327" s="225"/>
      <c r="J327" s="40"/>
      <c r="K327" s="40"/>
      <c r="L327" s="44"/>
      <c r="M327" s="226"/>
      <c r="N327" s="227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145</v>
      </c>
      <c r="AU327" s="17" t="s">
        <v>80</v>
      </c>
    </row>
    <row r="328" s="11" customFormat="1" ht="25.92" customHeight="1">
      <c r="A328" s="11"/>
      <c r="B328" s="196"/>
      <c r="C328" s="197"/>
      <c r="D328" s="198" t="s">
        <v>72</v>
      </c>
      <c r="E328" s="199" t="s">
        <v>1147</v>
      </c>
      <c r="F328" s="199" t="s">
        <v>1148</v>
      </c>
      <c r="G328" s="197"/>
      <c r="H328" s="197"/>
      <c r="I328" s="200"/>
      <c r="J328" s="201">
        <f>BK328</f>
        <v>0</v>
      </c>
      <c r="K328" s="197"/>
      <c r="L328" s="202"/>
      <c r="M328" s="203"/>
      <c r="N328" s="204"/>
      <c r="O328" s="204"/>
      <c r="P328" s="205">
        <f>SUM(P329:P332)</f>
        <v>0</v>
      </c>
      <c r="Q328" s="204"/>
      <c r="R328" s="205">
        <f>SUM(R329:R332)</f>
        <v>0</v>
      </c>
      <c r="S328" s="204"/>
      <c r="T328" s="206">
        <f>SUM(T329:T332)</f>
        <v>0</v>
      </c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R328" s="207" t="s">
        <v>82</v>
      </c>
      <c r="AT328" s="208" t="s">
        <v>72</v>
      </c>
      <c r="AU328" s="208" t="s">
        <v>73</v>
      </c>
      <c r="AY328" s="207" t="s">
        <v>138</v>
      </c>
      <c r="BK328" s="209">
        <f>SUM(BK329:BK332)</f>
        <v>0</v>
      </c>
    </row>
    <row r="329" s="2" customFormat="1" ht="16.5" customHeight="1">
      <c r="A329" s="38"/>
      <c r="B329" s="39"/>
      <c r="C329" s="210" t="s">
        <v>271</v>
      </c>
      <c r="D329" s="210" t="s">
        <v>139</v>
      </c>
      <c r="E329" s="211" t="s">
        <v>1149</v>
      </c>
      <c r="F329" s="212" t="s">
        <v>1150</v>
      </c>
      <c r="G329" s="213" t="s">
        <v>295</v>
      </c>
      <c r="H329" s="214">
        <v>1</v>
      </c>
      <c r="I329" s="215"/>
      <c r="J329" s="216">
        <f>ROUND(I329*H329,2)</f>
        <v>0</v>
      </c>
      <c r="K329" s="212" t="s">
        <v>1</v>
      </c>
      <c r="L329" s="44"/>
      <c r="M329" s="217" t="s">
        <v>1</v>
      </c>
      <c r="N329" s="218" t="s">
        <v>38</v>
      </c>
      <c r="O329" s="91"/>
      <c r="P329" s="219">
        <f>O329*H329</f>
        <v>0</v>
      </c>
      <c r="Q329" s="219">
        <v>0</v>
      </c>
      <c r="R329" s="219">
        <f>Q329*H329</f>
        <v>0</v>
      </c>
      <c r="S329" s="219">
        <v>0</v>
      </c>
      <c r="T329" s="22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1" t="s">
        <v>191</v>
      </c>
      <c r="AT329" s="221" t="s">
        <v>139</v>
      </c>
      <c r="AU329" s="221" t="s">
        <v>80</v>
      </c>
      <c r="AY329" s="17" t="s">
        <v>138</v>
      </c>
      <c r="BE329" s="222">
        <f>IF(N329="základní",J329,0)</f>
        <v>0</v>
      </c>
      <c r="BF329" s="222">
        <f>IF(N329="snížená",J329,0)</f>
        <v>0</v>
      </c>
      <c r="BG329" s="222">
        <f>IF(N329="zákl. přenesená",J329,0)</f>
        <v>0</v>
      </c>
      <c r="BH329" s="222">
        <f>IF(N329="sníž. přenesená",J329,0)</f>
        <v>0</v>
      </c>
      <c r="BI329" s="222">
        <f>IF(N329="nulová",J329,0)</f>
        <v>0</v>
      </c>
      <c r="BJ329" s="17" t="s">
        <v>80</v>
      </c>
      <c r="BK329" s="222">
        <f>ROUND(I329*H329,2)</f>
        <v>0</v>
      </c>
      <c r="BL329" s="17" t="s">
        <v>191</v>
      </c>
      <c r="BM329" s="221" t="s">
        <v>1151</v>
      </c>
    </row>
    <row r="330" s="2" customFormat="1">
      <c r="A330" s="38"/>
      <c r="B330" s="39"/>
      <c r="C330" s="40"/>
      <c r="D330" s="223" t="s">
        <v>145</v>
      </c>
      <c r="E330" s="40"/>
      <c r="F330" s="224" t="s">
        <v>1150</v>
      </c>
      <c r="G330" s="40"/>
      <c r="H330" s="40"/>
      <c r="I330" s="225"/>
      <c r="J330" s="40"/>
      <c r="K330" s="40"/>
      <c r="L330" s="44"/>
      <c r="M330" s="226"/>
      <c r="N330" s="227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145</v>
      </c>
      <c r="AU330" s="17" t="s">
        <v>80</v>
      </c>
    </row>
    <row r="331" s="2" customFormat="1" ht="16.5" customHeight="1">
      <c r="A331" s="38"/>
      <c r="B331" s="39"/>
      <c r="C331" s="210" t="s">
        <v>1152</v>
      </c>
      <c r="D331" s="210" t="s">
        <v>139</v>
      </c>
      <c r="E331" s="211" t="s">
        <v>1153</v>
      </c>
      <c r="F331" s="212" t="s">
        <v>1154</v>
      </c>
      <c r="G331" s="213" t="s">
        <v>295</v>
      </c>
      <c r="H331" s="214">
        <v>1</v>
      </c>
      <c r="I331" s="215"/>
      <c r="J331" s="216">
        <f>ROUND(I331*H331,2)</f>
        <v>0</v>
      </c>
      <c r="K331" s="212" t="s">
        <v>1</v>
      </c>
      <c r="L331" s="44"/>
      <c r="M331" s="217" t="s">
        <v>1</v>
      </c>
      <c r="N331" s="218" t="s">
        <v>38</v>
      </c>
      <c r="O331" s="91"/>
      <c r="P331" s="219">
        <f>O331*H331</f>
        <v>0</v>
      </c>
      <c r="Q331" s="219">
        <v>0</v>
      </c>
      <c r="R331" s="219">
        <f>Q331*H331</f>
        <v>0</v>
      </c>
      <c r="S331" s="219">
        <v>0</v>
      </c>
      <c r="T331" s="22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1" t="s">
        <v>191</v>
      </c>
      <c r="AT331" s="221" t="s">
        <v>139</v>
      </c>
      <c r="AU331" s="221" t="s">
        <v>80</v>
      </c>
      <c r="AY331" s="17" t="s">
        <v>138</v>
      </c>
      <c r="BE331" s="222">
        <f>IF(N331="základní",J331,0)</f>
        <v>0</v>
      </c>
      <c r="BF331" s="222">
        <f>IF(N331="snížená",J331,0)</f>
        <v>0</v>
      </c>
      <c r="BG331" s="222">
        <f>IF(N331="zákl. přenesená",J331,0)</f>
        <v>0</v>
      </c>
      <c r="BH331" s="222">
        <f>IF(N331="sníž. přenesená",J331,0)</f>
        <v>0</v>
      </c>
      <c r="BI331" s="222">
        <f>IF(N331="nulová",J331,0)</f>
        <v>0</v>
      </c>
      <c r="BJ331" s="17" t="s">
        <v>80</v>
      </c>
      <c r="BK331" s="222">
        <f>ROUND(I331*H331,2)</f>
        <v>0</v>
      </c>
      <c r="BL331" s="17" t="s">
        <v>191</v>
      </c>
      <c r="BM331" s="221" t="s">
        <v>1155</v>
      </c>
    </row>
    <row r="332" s="2" customFormat="1">
      <c r="A332" s="38"/>
      <c r="B332" s="39"/>
      <c r="C332" s="40"/>
      <c r="D332" s="223" t="s">
        <v>145</v>
      </c>
      <c r="E332" s="40"/>
      <c r="F332" s="224" t="s">
        <v>1154</v>
      </c>
      <c r="G332" s="40"/>
      <c r="H332" s="40"/>
      <c r="I332" s="225"/>
      <c r="J332" s="40"/>
      <c r="K332" s="40"/>
      <c r="L332" s="44"/>
      <c r="M332" s="226"/>
      <c r="N332" s="227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145</v>
      </c>
      <c r="AU332" s="17" t="s">
        <v>80</v>
      </c>
    </row>
    <row r="333" s="11" customFormat="1" ht="25.92" customHeight="1">
      <c r="A333" s="11"/>
      <c r="B333" s="196"/>
      <c r="C333" s="197"/>
      <c r="D333" s="198" t="s">
        <v>72</v>
      </c>
      <c r="E333" s="199" t="s">
        <v>194</v>
      </c>
      <c r="F333" s="199" t="s">
        <v>824</v>
      </c>
      <c r="G333" s="197"/>
      <c r="H333" s="197"/>
      <c r="I333" s="200"/>
      <c r="J333" s="201">
        <f>BK333</f>
        <v>0</v>
      </c>
      <c r="K333" s="197"/>
      <c r="L333" s="202"/>
      <c r="M333" s="203"/>
      <c r="N333" s="204"/>
      <c r="O333" s="204"/>
      <c r="P333" s="205">
        <f>SUM(P334:P336)</f>
        <v>0</v>
      </c>
      <c r="Q333" s="204"/>
      <c r="R333" s="205">
        <f>SUM(R334:R336)</f>
        <v>0</v>
      </c>
      <c r="S333" s="204"/>
      <c r="T333" s="206">
        <f>SUM(T334:T336)</f>
        <v>0</v>
      </c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R333" s="207" t="s">
        <v>80</v>
      </c>
      <c r="AT333" s="208" t="s">
        <v>72</v>
      </c>
      <c r="AU333" s="208" t="s">
        <v>73</v>
      </c>
      <c r="AY333" s="207" t="s">
        <v>138</v>
      </c>
      <c r="BK333" s="209">
        <f>SUM(BK334:BK336)</f>
        <v>0</v>
      </c>
    </row>
    <row r="334" s="2" customFormat="1" ht="24.15" customHeight="1">
      <c r="A334" s="38"/>
      <c r="B334" s="39"/>
      <c r="C334" s="210" t="s">
        <v>80</v>
      </c>
      <c r="D334" s="210" t="s">
        <v>139</v>
      </c>
      <c r="E334" s="211" t="s">
        <v>1156</v>
      </c>
      <c r="F334" s="212" t="s">
        <v>1157</v>
      </c>
      <c r="G334" s="213" t="s">
        <v>596</v>
      </c>
      <c r="H334" s="214">
        <v>3</v>
      </c>
      <c r="I334" s="215"/>
      <c r="J334" s="216">
        <f>ROUND(I334*H334,2)</f>
        <v>0</v>
      </c>
      <c r="K334" s="212" t="s">
        <v>143</v>
      </c>
      <c r="L334" s="44"/>
      <c r="M334" s="217" t="s">
        <v>1</v>
      </c>
      <c r="N334" s="218" t="s">
        <v>38</v>
      </c>
      <c r="O334" s="91"/>
      <c r="P334" s="219">
        <f>O334*H334</f>
        <v>0</v>
      </c>
      <c r="Q334" s="219">
        <v>0</v>
      </c>
      <c r="R334" s="219">
        <f>Q334*H334</f>
        <v>0</v>
      </c>
      <c r="S334" s="219">
        <v>0</v>
      </c>
      <c r="T334" s="220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1" t="s">
        <v>144</v>
      </c>
      <c r="AT334" s="221" t="s">
        <v>139</v>
      </c>
      <c r="AU334" s="221" t="s">
        <v>80</v>
      </c>
      <c r="AY334" s="17" t="s">
        <v>138</v>
      </c>
      <c r="BE334" s="222">
        <f>IF(N334="základní",J334,0)</f>
        <v>0</v>
      </c>
      <c r="BF334" s="222">
        <f>IF(N334="snížená",J334,0)</f>
        <v>0</v>
      </c>
      <c r="BG334" s="222">
        <f>IF(N334="zákl. přenesená",J334,0)</f>
        <v>0</v>
      </c>
      <c r="BH334" s="222">
        <f>IF(N334="sníž. přenesená",J334,0)</f>
        <v>0</v>
      </c>
      <c r="BI334" s="222">
        <f>IF(N334="nulová",J334,0)</f>
        <v>0</v>
      </c>
      <c r="BJ334" s="17" t="s">
        <v>80</v>
      </c>
      <c r="BK334" s="222">
        <f>ROUND(I334*H334,2)</f>
        <v>0</v>
      </c>
      <c r="BL334" s="17" t="s">
        <v>144</v>
      </c>
      <c r="BM334" s="221" t="s">
        <v>1158</v>
      </c>
    </row>
    <row r="335" s="2" customFormat="1">
      <c r="A335" s="38"/>
      <c r="B335" s="39"/>
      <c r="C335" s="40"/>
      <c r="D335" s="223" t="s">
        <v>145</v>
      </c>
      <c r="E335" s="40"/>
      <c r="F335" s="224" t="s">
        <v>1159</v>
      </c>
      <c r="G335" s="40"/>
      <c r="H335" s="40"/>
      <c r="I335" s="225"/>
      <c r="J335" s="40"/>
      <c r="K335" s="40"/>
      <c r="L335" s="44"/>
      <c r="M335" s="226"/>
      <c r="N335" s="227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145</v>
      </c>
      <c r="AU335" s="17" t="s">
        <v>80</v>
      </c>
    </row>
    <row r="336" s="2" customFormat="1">
      <c r="A336" s="38"/>
      <c r="B336" s="39"/>
      <c r="C336" s="40"/>
      <c r="D336" s="228" t="s">
        <v>147</v>
      </c>
      <c r="E336" s="40"/>
      <c r="F336" s="229" t="s">
        <v>1160</v>
      </c>
      <c r="G336" s="40"/>
      <c r="H336" s="40"/>
      <c r="I336" s="225"/>
      <c r="J336" s="40"/>
      <c r="K336" s="40"/>
      <c r="L336" s="44"/>
      <c r="M336" s="226"/>
      <c r="N336" s="227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147</v>
      </c>
      <c r="AU336" s="17" t="s">
        <v>80</v>
      </c>
    </row>
    <row r="337" s="11" customFormat="1" ht="25.92" customHeight="1">
      <c r="A337" s="11"/>
      <c r="B337" s="196"/>
      <c r="C337" s="197"/>
      <c r="D337" s="198" t="s">
        <v>72</v>
      </c>
      <c r="E337" s="199" t="s">
        <v>1161</v>
      </c>
      <c r="F337" s="199" t="s">
        <v>1162</v>
      </c>
      <c r="G337" s="197"/>
      <c r="H337" s="197"/>
      <c r="I337" s="200"/>
      <c r="J337" s="201">
        <f>BK337</f>
        <v>0</v>
      </c>
      <c r="K337" s="197"/>
      <c r="L337" s="202"/>
      <c r="M337" s="203"/>
      <c r="N337" s="204"/>
      <c r="O337" s="204"/>
      <c r="P337" s="205">
        <f>SUM(P338:P342)</f>
        <v>0</v>
      </c>
      <c r="Q337" s="204"/>
      <c r="R337" s="205">
        <f>SUM(R338:R342)</f>
        <v>0</v>
      </c>
      <c r="S337" s="204"/>
      <c r="T337" s="206">
        <f>SUM(T338:T342)</f>
        <v>0</v>
      </c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R337" s="207" t="s">
        <v>80</v>
      </c>
      <c r="AT337" s="208" t="s">
        <v>72</v>
      </c>
      <c r="AU337" s="208" t="s">
        <v>73</v>
      </c>
      <c r="AY337" s="207" t="s">
        <v>138</v>
      </c>
      <c r="BK337" s="209">
        <f>SUM(BK338:BK342)</f>
        <v>0</v>
      </c>
    </row>
    <row r="338" s="2" customFormat="1" ht="16.5" customHeight="1">
      <c r="A338" s="38"/>
      <c r="B338" s="39"/>
      <c r="C338" s="210" t="s">
        <v>1163</v>
      </c>
      <c r="D338" s="210" t="s">
        <v>139</v>
      </c>
      <c r="E338" s="211" t="s">
        <v>1164</v>
      </c>
      <c r="F338" s="212" t="s">
        <v>1165</v>
      </c>
      <c r="G338" s="213" t="s">
        <v>1166</v>
      </c>
      <c r="H338" s="214">
        <v>1</v>
      </c>
      <c r="I338" s="215"/>
      <c r="J338" s="216">
        <f>ROUND(I338*H338,2)</f>
        <v>0</v>
      </c>
      <c r="K338" s="212" t="s">
        <v>1</v>
      </c>
      <c r="L338" s="44"/>
      <c r="M338" s="217" t="s">
        <v>1</v>
      </c>
      <c r="N338" s="218" t="s">
        <v>38</v>
      </c>
      <c r="O338" s="91"/>
      <c r="P338" s="219">
        <f>O338*H338</f>
        <v>0</v>
      </c>
      <c r="Q338" s="219">
        <v>0</v>
      </c>
      <c r="R338" s="219">
        <f>Q338*H338</f>
        <v>0</v>
      </c>
      <c r="S338" s="219">
        <v>0</v>
      </c>
      <c r="T338" s="220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1" t="s">
        <v>144</v>
      </c>
      <c r="AT338" s="221" t="s">
        <v>139</v>
      </c>
      <c r="AU338" s="221" t="s">
        <v>80</v>
      </c>
      <c r="AY338" s="17" t="s">
        <v>138</v>
      </c>
      <c r="BE338" s="222">
        <f>IF(N338="základní",J338,0)</f>
        <v>0</v>
      </c>
      <c r="BF338" s="222">
        <f>IF(N338="snížená",J338,0)</f>
        <v>0</v>
      </c>
      <c r="BG338" s="222">
        <f>IF(N338="zákl. přenesená",J338,0)</f>
        <v>0</v>
      </c>
      <c r="BH338" s="222">
        <f>IF(N338="sníž. přenesená",J338,0)</f>
        <v>0</v>
      </c>
      <c r="BI338" s="222">
        <f>IF(N338="nulová",J338,0)</f>
        <v>0</v>
      </c>
      <c r="BJ338" s="17" t="s">
        <v>80</v>
      </c>
      <c r="BK338" s="222">
        <f>ROUND(I338*H338,2)</f>
        <v>0</v>
      </c>
      <c r="BL338" s="17" t="s">
        <v>144</v>
      </c>
      <c r="BM338" s="221" t="s">
        <v>1167</v>
      </c>
    </row>
    <row r="339" s="2" customFormat="1">
      <c r="A339" s="38"/>
      <c r="B339" s="39"/>
      <c r="C339" s="40"/>
      <c r="D339" s="223" t="s">
        <v>145</v>
      </c>
      <c r="E339" s="40"/>
      <c r="F339" s="224" t="s">
        <v>1165</v>
      </c>
      <c r="G339" s="40"/>
      <c r="H339" s="40"/>
      <c r="I339" s="225"/>
      <c r="J339" s="40"/>
      <c r="K339" s="40"/>
      <c r="L339" s="44"/>
      <c r="M339" s="226"/>
      <c r="N339" s="227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145</v>
      </c>
      <c r="AU339" s="17" t="s">
        <v>80</v>
      </c>
    </row>
    <row r="340" s="2" customFormat="1" ht="16.5" customHeight="1">
      <c r="A340" s="38"/>
      <c r="B340" s="39"/>
      <c r="C340" s="210" t="s">
        <v>559</v>
      </c>
      <c r="D340" s="210" t="s">
        <v>139</v>
      </c>
      <c r="E340" s="211" t="s">
        <v>1168</v>
      </c>
      <c r="F340" s="212" t="s">
        <v>1169</v>
      </c>
      <c r="G340" s="213" t="s">
        <v>1170</v>
      </c>
      <c r="H340" s="214">
        <v>16</v>
      </c>
      <c r="I340" s="215"/>
      <c r="J340" s="216">
        <f>ROUND(I340*H340,2)</f>
        <v>0</v>
      </c>
      <c r="K340" s="212" t="s">
        <v>143</v>
      </c>
      <c r="L340" s="44"/>
      <c r="M340" s="217" t="s">
        <v>1</v>
      </c>
      <c r="N340" s="218" t="s">
        <v>38</v>
      </c>
      <c r="O340" s="91"/>
      <c r="P340" s="219">
        <f>O340*H340</f>
        <v>0</v>
      </c>
      <c r="Q340" s="219">
        <v>0</v>
      </c>
      <c r="R340" s="219">
        <f>Q340*H340</f>
        <v>0</v>
      </c>
      <c r="S340" s="219">
        <v>0</v>
      </c>
      <c r="T340" s="220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1" t="s">
        <v>144</v>
      </c>
      <c r="AT340" s="221" t="s">
        <v>139</v>
      </c>
      <c r="AU340" s="221" t="s">
        <v>80</v>
      </c>
      <c r="AY340" s="17" t="s">
        <v>138</v>
      </c>
      <c r="BE340" s="222">
        <f>IF(N340="základní",J340,0)</f>
        <v>0</v>
      </c>
      <c r="BF340" s="222">
        <f>IF(N340="snížená",J340,0)</f>
        <v>0</v>
      </c>
      <c r="BG340" s="222">
        <f>IF(N340="zákl. přenesená",J340,0)</f>
        <v>0</v>
      </c>
      <c r="BH340" s="222">
        <f>IF(N340="sníž. přenesená",J340,0)</f>
        <v>0</v>
      </c>
      <c r="BI340" s="222">
        <f>IF(N340="nulová",J340,0)</f>
        <v>0</v>
      </c>
      <c r="BJ340" s="17" t="s">
        <v>80</v>
      </c>
      <c r="BK340" s="222">
        <f>ROUND(I340*H340,2)</f>
        <v>0</v>
      </c>
      <c r="BL340" s="17" t="s">
        <v>144</v>
      </c>
      <c r="BM340" s="221" t="s">
        <v>1171</v>
      </c>
    </row>
    <row r="341" s="2" customFormat="1">
      <c r="A341" s="38"/>
      <c r="B341" s="39"/>
      <c r="C341" s="40"/>
      <c r="D341" s="223" t="s">
        <v>145</v>
      </c>
      <c r="E341" s="40"/>
      <c r="F341" s="224" t="s">
        <v>1169</v>
      </c>
      <c r="G341" s="40"/>
      <c r="H341" s="40"/>
      <c r="I341" s="225"/>
      <c r="J341" s="40"/>
      <c r="K341" s="40"/>
      <c r="L341" s="44"/>
      <c r="M341" s="226"/>
      <c r="N341" s="227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145</v>
      </c>
      <c r="AU341" s="17" t="s">
        <v>80</v>
      </c>
    </row>
    <row r="342" s="2" customFormat="1">
      <c r="A342" s="38"/>
      <c r="B342" s="39"/>
      <c r="C342" s="40"/>
      <c r="D342" s="228" t="s">
        <v>147</v>
      </c>
      <c r="E342" s="40"/>
      <c r="F342" s="229" t="s">
        <v>1172</v>
      </c>
      <c r="G342" s="40"/>
      <c r="H342" s="40"/>
      <c r="I342" s="225"/>
      <c r="J342" s="40"/>
      <c r="K342" s="40"/>
      <c r="L342" s="44"/>
      <c r="M342" s="226"/>
      <c r="N342" s="227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147</v>
      </c>
      <c r="AU342" s="17" t="s">
        <v>80</v>
      </c>
    </row>
    <row r="343" s="11" customFormat="1" ht="25.92" customHeight="1">
      <c r="A343" s="11"/>
      <c r="B343" s="196"/>
      <c r="C343" s="197"/>
      <c r="D343" s="198" t="s">
        <v>72</v>
      </c>
      <c r="E343" s="199" t="s">
        <v>1173</v>
      </c>
      <c r="F343" s="199" t="s">
        <v>1174</v>
      </c>
      <c r="G343" s="197"/>
      <c r="H343" s="197"/>
      <c r="I343" s="200"/>
      <c r="J343" s="201">
        <f>BK343</f>
        <v>0</v>
      </c>
      <c r="K343" s="197"/>
      <c r="L343" s="202"/>
      <c r="M343" s="203"/>
      <c r="N343" s="204"/>
      <c r="O343" s="204"/>
      <c r="P343" s="205">
        <f>SUM(P344:P355)</f>
        <v>0</v>
      </c>
      <c r="Q343" s="204"/>
      <c r="R343" s="205">
        <f>SUM(R344:R355)</f>
        <v>0</v>
      </c>
      <c r="S343" s="204"/>
      <c r="T343" s="206">
        <f>SUM(T344:T355)</f>
        <v>0</v>
      </c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R343" s="207" t="s">
        <v>171</v>
      </c>
      <c r="AT343" s="208" t="s">
        <v>72</v>
      </c>
      <c r="AU343" s="208" t="s">
        <v>73</v>
      </c>
      <c r="AY343" s="207" t="s">
        <v>138</v>
      </c>
      <c r="BK343" s="209">
        <f>SUM(BK344:BK355)</f>
        <v>0</v>
      </c>
    </row>
    <row r="344" s="2" customFormat="1" ht="16.5" customHeight="1">
      <c r="A344" s="38"/>
      <c r="B344" s="39"/>
      <c r="C344" s="210" t="s">
        <v>1175</v>
      </c>
      <c r="D344" s="210" t="s">
        <v>139</v>
      </c>
      <c r="E344" s="211" t="s">
        <v>1176</v>
      </c>
      <c r="F344" s="212" t="s">
        <v>1177</v>
      </c>
      <c r="G344" s="213" t="s">
        <v>1170</v>
      </c>
      <c r="H344" s="214">
        <v>1</v>
      </c>
      <c r="I344" s="215"/>
      <c r="J344" s="216">
        <f>ROUND(I344*H344,2)</f>
        <v>0</v>
      </c>
      <c r="K344" s="212" t="s">
        <v>143</v>
      </c>
      <c r="L344" s="44"/>
      <c r="M344" s="217" t="s">
        <v>1</v>
      </c>
      <c r="N344" s="218" t="s">
        <v>38</v>
      </c>
      <c r="O344" s="91"/>
      <c r="P344" s="219">
        <f>O344*H344</f>
        <v>0</v>
      </c>
      <c r="Q344" s="219">
        <v>0</v>
      </c>
      <c r="R344" s="219">
        <f>Q344*H344</f>
        <v>0</v>
      </c>
      <c r="S344" s="219">
        <v>0</v>
      </c>
      <c r="T344" s="220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1" t="s">
        <v>144</v>
      </c>
      <c r="AT344" s="221" t="s">
        <v>139</v>
      </c>
      <c r="AU344" s="221" t="s">
        <v>80</v>
      </c>
      <c r="AY344" s="17" t="s">
        <v>138</v>
      </c>
      <c r="BE344" s="222">
        <f>IF(N344="základní",J344,0)</f>
        <v>0</v>
      </c>
      <c r="BF344" s="222">
        <f>IF(N344="snížená",J344,0)</f>
        <v>0</v>
      </c>
      <c r="BG344" s="222">
        <f>IF(N344="zákl. přenesená",J344,0)</f>
        <v>0</v>
      </c>
      <c r="BH344" s="222">
        <f>IF(N344="sníž. přenesená",J344,0)</f>
        <v>0</v>
      </c>
      <c r="BI344" s="222">
        <f>IF(N344="nulová",J344,0)</f>
        <v>0</v>
      </c>
      <c r="BJ344" s="17" t="s">
        <v>80</v>
      </c>
      <c r="BK344" s="222">
        <f>ROUND(I344*H344,2)</f>
        <v>0</v>
      </c>
      <c r="BL344" s="17" t="s">
        <v>144</v>
      </c>
      <c r="BM344" s="221" t="s">
        <v>1178</v>
      </c>
    </row>
    <row r="345" s="2" customFormat="1">
      <c r="A345" s="38"/>
      <c r="B345" s="39"/>
      <c r="C345" s="40"/>
      <c r="D345" s="223" t="s">
        <v>145</v>
      </c>
      <c r="E345" s="40"/>
      <c r="F345" s="224" t="s">
        <v>1177</v>
      </c>
      <c r="G345" s="40"/>
      <c r="H345" s="40"/>
      <c r="I345" s="225"/>
      <c r="J345" s="40"/>
      <c r="K345" s="40"/>
      <c r="L345" s="44"/>
      <c r="M345" s="226"/>
      <c r="N345" s="227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145</v>
      </c>
      <c r="AU345" s="17" t="s">
        <v>80</v>
      </c>
    </row>
    <row r="346" s="2" customFormat="1">
      <c r="A346" s="38"/>
      <c r="B346" s="39"/>
      <c r="C346" s="40"/>
      <c r="D346" s="228" t="s">
        <v>147</v>
      </c>
      <c r="E346" s="40"/>
      <c r="F346" s="229" t="s">
        <v>1179</v>
      </c>
      <c r="G346" s="40"/>
      <c r="H346" s="40"/>
      <c r="I346" s="225"/>
      <c r="J346" s="40"/>
      <c r="K346" s="40"/>
      <c r="L346" s="44"/>
      <c r="M346" s="226"/>
      <c r="N346" s="227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147</v>
      </c>
      <c r="AU346" s="17" t="s">
        <v>80</v>
      </c>
    </row>
    <row r="347" s="2" customFormat="1" ht="16.5" customHeight="1">
      <c r="A347" s="38"/>
      <c r="B347" s="39"/>
      <c r="C347" s="210" t="s">
        <v>564</v>
      </c>
      <c r="D347" s="210" t="s">
        <v>139</v>
      </c>
      <c r="E347" s="211" t="s">
        <v>1180</v>
      </c>
      <c r="F347" s="212" t="s">
        <v>1181</v>
      </c>
      <c r="G347" s="213" t="s">
        <v>1170</v>
      </c>
      <c r="H347" s="214">
        <v>1</v>
      </c>
      <c r="I347" s="215"/>
      <c r="J347" s="216">
        <f>ROUND(I347*H347,2)</f>
        <v>0</v>
      </c>
      <c r="K347" s="212" t="s">
        <v>143</v>
      </c>
      <c r="L347" s="44"/>
      <c r="M347" s="217" t="s">
        <v>1</v>
      </c>
      <c r="N347" s="218" t="s">
        <v>38</v>
      </c>
      <c r="O347" s="91"/>
      <c r="P347" s="219">
        <f>O347*H347</f>
        <v>0</v>
      </c>
      <c r="Q347" s="219">
        <v>0</v>
      </c>
      <c r="R347" s="219">
        <f>Q347*H347</f>
        <v>0</v>
      </c>
      <c r="S347" s="219">
        <v>0</v>
      </c>
      <c r="T347" s="220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1" t="s">
        <v>144</v>
      </c>
      <c r="AT347" s="221" t="s">
        <v>139</v>
      </c>
      <c r="AU347" s="221" t="s">
        <v>80</v>
      </c>
      <c r="AY347" s="17" t="s">
        <v>138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17" t="s">
        <v>80</v>
      </c>
      <c r="BK347" s="222">
        <f>ROUND(I347*H347,2)</f>
        <v>0</v>
      </c>
      <c r="BL347" s="17" t="s">
        <v>144</v>
      </c>
      <c r="BM347" s="221" t="s">
        <v>1182</v>
      </c>
    </row>
    <row r="348" s="2" customFormat="1">
      <c r="A348" s="38"/>
      <c r="B348" s="39"/>
      <c r="C348" s="40"/>
      <c r="D348" s="223" t="s">
        <v>145</v>
      </c>
      <c r="E348" s="40"/>
      <c r="F348" s="224" t="s">
        <v>1181</v>
      </c>
      <c r="G348" s="40"/>
      <c r="H348" s="40"/>
      <c r="I348" s="225"/>
      <c r="J348" s="40"/>
      <c r="K348" s="40"/>
      <c r="L348" s="44"/>
      <c r="M348" s="226"/>
      <c r="N348" s="227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145</v>
      </c>
      <c r="AU348" s="17" t="s">
        <v>80</v>
      </c>
    </row>
    <row r="349" s="2" customFormat="1">
      <c r="A349" s="38"/>
      <c r="B349" s="39"/>
      <c r="C349" s="40"/>
      <c r="D349" s="228" t="s">
        <v>147</v>
      </c>
      <c r="E349" s="40"/>
      <c r="F349" s="229" t="s">
        <v>1183</v>
      </c>
      <c r="G349" s="40"/>
      <c r="H349" s="40"/>
      <c r="I349" s="225"/>
      <c r="J349" s="40"/>
      <c r="K349" s="40"/>
      <c r="L349" s="44"/>
      <c r="M349" s="226"/>
      <c r="N349" s="227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147</v>
      </c>
      <c r="AU349" s="17" t="s">
        <v>80</v>
      </c>
    </row>
    <row r="350" s="2" customFormat="1" ht="16.5" customHeight="1">
      <c r="A350" s="38"/>
      <c r="B350" s="39"/>
      <c r="C350" s="210" t="s">
        <v>1184</v>
      </c>
      <c r="D350" s="210" t="s">
        <v>139</v>
      </c>
      <c r="E350" s="211" t="s">
        <v>1185</v>
      </c>
      <c r="F350" s="212" t="s">
        <v>1186</v>
      </c>
      <c r="G350" s="213" t="s">
        <v>1170</v>
      </c>
      <c r="H350" s="214">
        <v>1</v>
      </c>
      <c r="I350" s="215"/>
      <c r="J350" s="216">
        <f>ROUND(I350*H350,2)</f>
        <v>0</v>
      </c>
      <c r="K350" s="212" t="s">
        <v>143</v>
      </c>
      <c r="L350" s="44"/>
      <c r="M350" s="217" t="s">
        <v>1</v>
      </c>
      <c r="N350" s="218" t="s">
        <v>38</v>
      </c>
      <c r="O350" s="91"/>
      <c r="P350" s="219">
        <f>O350*H350</f>
        <v>0</v>
      </c>
      <c r="Q350" s="219">
        <v>0</v>
      </c>
      <c r="R350" s="219">
        <f>Q350*H350</f>
        <v>0</v>
      </c>
      <c r="S350" s="219">
        <v>0</v>
      </c>
      <c r="T350" s="22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1" t="s">
        <v>144</v>
      </c>
      <c r="AT350" s="221" t="s">
        <v>139</v>
      </c>
      <c r="AU350" s="221" t="s">
        <v>80</v>
      </c>
      <c r="AY350" s="17" t="s">
        <v>138</v>
      </c>
      <c r="BE350" s="222">
        <f>IF(N350="základní",J350,0)</f>
        <v>0</v>
      </c>
      <c r="BF350" s="222">
        <f>IF(N350="snížená",J350,0)</f>
        <v>0</v>
      </c>
      <c r="BG350" s="222">
        <f>IF(N350="zákl. přenesená",J350,0)</f>
        <v>0</v>
      </c>
      <c r="BH350" s="222">
        <f>IF(N350="sníž. přenesená",J350,0)</f>
        <v>0</v>
      </c>
      <c r="BI350" s="222">
        <f>IF(N350="nulová",J350,0)</f>
        <v>0</v>
      </c>
      <c r="BJ350" s="17" t="s">
        <v>80</v>
      </c>
      <c r="BK350" s="222">
        <f>ROUND(I350*H350,2)</f>
        <v>0</v>
      </c>
      <c r="BL350" s="17" t="s">
        <v>144</v>
      </c>
      <c r="BM350" s="221" t="s">
        <v>1187</v>
      </c>
    </row>
    <row r="351" s="2" customFormat="1">
      <c r="A351" s="38"/>
      <c r="B351" s="39"/>
      <c r="C351" s="40"/>
      <c r="D351" s="223" t="s">
        <v>145</v>
      </c>
      <c r="E351" s="40"/>
      <c r="F351" s="224" t="s">
        <v>1186</v>
      </c>
      <c r="G351" s="40"/>
      <c r="H351" s="40"/>
      <c r="I351" s="225"/>
      <c r="J351" s="40"/>
      <c r="K351" s="40"/>
      <c r="L351" s="44"/>
      <c r="M351" s="226"/>
      <c r="N351" s="227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145</v>
      </c>
      <c r="AU351" s="17" t="s">
        <v>80</v>
      </c>
    </row>
    <row r="352" s="2" customFormat="1">
      <c r="A352" s="38"/>
      <c r="B352" s="39"/>
      <c r="C352" s="40"/>
      <c r="D352" s="228" t="s">
        <v>147</v>
      </c>
      <c r="E352" s="40"/>
      <c r="F352" s="229" t="s">
        <v>1188</v>
      </c>
      <c r="G352" s="40"/>
      <c r="H352" s="40"/>
      <c r="I352" s="225"/>
      <c r="J352" s="40"/>
      <c r="K352" s="40"/>
      <c r="L352" s="44"/>
      <c r="M352" s="226"/>
      <c r="N352" s="227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147</v>
      </c>
      <c r="AU352" s="17" t="s">
        <v>80</v>
      </c>
    </row>
    <row r="353" s="2" customFormat="1" ht="16.5" customHeight="1">
      <c r="A353" s="38"/>
      <c r="B353" s="39"/>
      <c r="C353" s="210" t="s">
        <v>569</v>
      </c>
      <c r="D353" s="210" t="s">
        <v>139</v>
      </c>
      <c r="E353" s="211" t="s">
        <v>1189</v>
      </c>
      <c r="F353" s="212" t="s">
        <v>1190</v>
      </c>
      <c r="G353" s="213" t="s">
        <v>1170</v>
      </c>
      <c r="H353" s="214">
        <v>1</v>
      </c>
      <c r="I353" s="215"/>
      <c r="J353" s="216">
        <f>ROUND(I353*H353,2)</f>
        <v>0</v>
      </c>
      <c r="K353" s="212" t="s">
        <v>143</v>
      </c>
      <c r="L353" s="44"/>
      <c r="M353" s="217" t="s">
        <v>1</v>
      </c>
      <c r="N353" s="218" t="s">
        <v>38</v>
      </c>
      <c r="O353" s="91"/>
      <c r="P353" s="219">
        <f>O353*H353</f>
        <v>0</v>
      </c>
      <c r="Q353" s="219">
        <v>0</v>
      </c>
      <c r="R353" s="219">
        <f>Q353*H353</f>
        <v>0</v>
      </c>
      <c r="S353" s="219">
        <v>0</v>
      </c>
      <c r="T353" s="220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1" t="s">
        <v>144</v>
      </c>
      <c r="AT353" s="221" t="s">
        <v>139</v>
      </c>
      <c r="AU353" s="221" t="s">
        <v>80</v>
      </c>
      <c r="AY353" s="17" t="s">
        <v>138</v>
      </c>
      <c r="BE353" s="222">
        <f>IF(N353="základní",J353,0)</f>
        <v>0</v>
      </c>
      <c r="BF353" s="222">
        <f>IF(N353="snížená",J353,0)</f>
        <v>0</v>
      </c>
      <c r="BG353" s="222">
        <f>IF(N353="zákl. přenesená",J353,0)</f>
        <v>0</v>
      </c>
      <c r="BH353" s="222">
        <f>IF(N353="sníž. přenesená",J353,0)</f>
        <v>0</v>
      </c>
      <c r="BI353" s="222">
        <f>IF(N353="nulová",J353,0)</f>
        <v>0</v>
      </c>
      <c r="BJ353" s="17" t="s">
        <v>80</v>
      </c>
      <c r="BK353" s="222">
        <f>ROUND(I353*H353,2)</f>
        <v>0</v>
      </c>
      <c r="BL353" s="17" t="s">
        <v>144</v>
      </c>
      <c r="BM353" s="221" t="s">
        <v>1191</v>
      </c>
    </row>
    <row r="354" s="2" customFormat="1">
      <c r="A354" s="38"/>
      <c r="B354" s="39"/>
      <c r="C354" s="40"/>
      <c r="D354" s="223" t="s">
        <v>145</v>
      </c>
      <c r="E354" s="40"/>
      <c r="F354" s="224" t="s">
        <v>1190</v>
      </c>
      <c r="G354" s="40"/>
      <c r="H354" s="40"/>
      <c r="I354" s="225"/>
      <c r="J354" s="40"/>
      <c r="K354" s="40"/>
      <c r="L354" s="44"/>
      <c r="M354" s="226"/>
      <c r="N354" s="227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145</v>
      </c>
      <c r="AU354" s="17" t="s">
        <v>80</v>
      </c>
    </row>
    <row r="355" s="2" customFormat="1">
      <c r="A355" s="38"/>
      <c r="B355" s="39"/>
      <c r="C355" s="40"/>
      <c r="D355" s="228" t="s">
        <v>147</v>
      </c>
      <c r="E355" s="40"/>
      <c r="F355" s="229" t="s">
        <v>1192</v>
      </c>
      <c r="G355" s="40"/>
      <c r="H355" s="40"/>
      <c r="I355" s="225"/>
      <c r="J355" s="40"/>
      <c r="K355" s="40"/>
      <c r="L355" s="44"/>
      <c r="M355" s="226"/>
      <c r="N355" s="227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147</v>
      </c>
      <c r="AU355" s="17" t="s">
        <v>80</v>
      </c>
    </row>
    <row r="356" s="11" customFormat="1" ht="25.92" customHeight="1">
      <c r="A356" s="11"/>
      <c r="B356" s="196"/>
      <c r="C356" s="197"/>
      <c r="D356" s="198" t="s">
        <v>72</v>
      </c>
      <c r="E356" s="199" t="s">
        <v>1193</v>
      </c>
      <c r="F356" s="199" t="s">
        <v>1194</v>
      </c>
      <c r="G356" s="197"/>
      <c r="H356" s="197"/>
      <c r="I356" s="200"/>
      <c r="J356" s="201">
        <f>BK356</f>
        <v>0</v>
      </c>
      <c r="K356" s="197"/>
      <c r="L356" s="202"/>
      <c r="M356" s="203"/>
      <c r="N356" s="204"/>
      <c r="O356" s="204"/>
      <c r="P356" s="205">
        <f>SUM(P357:P359)</f>
        <v>0</v>
      </c>
      <c r="Q356" s="204"/>
      <c r="R356" s="205">
        <f>SUM(R357:R359)</f>
        <v>0</v>
      </c>
      <c r="S356" s="204"/>
      <c r="T356" s="206">
        <f>SUM(T357:T359)</f>
        <v>0</v>
      </c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R356" s="207" t="s">
        <v>171</v>
      </c>
      <c r="AT356" s="208" t="s">
        <v>72</v>
      </c>
      <c r="AU356" s="208" t="s">
        <v>73</v>
      </c>
      <c r="AY356" s="207" t="s">
        <v>138</v>
      </c>
      <c r="BK356" s="209">
        <f>SUM(BK357:BK359)</f>
        <v>0</v>
      </c>
    </row>
    <row r="357" s="2" customFormat="1" ht="16.5" customHeight="1">
      <c r="A357" s="38"/>
      <c r="B357" s="39"/>
      <c r="C357" s="210" t="s">
        <v>1195</v>
      </c>
      <c r="D357" s="210" t="s">
        <v>139</v>
      </c>
      <c r="E357" s="211" t="s">
        <v>1196</v>
      </c>
      <c r="F357" s="212" t="s">
        <v>1194</v>
      </c>
      <c r="G357" s="213" t="s">
        <v>1170</v>
      </c>
      <c r="H357" s="214">
        <v>1</v>
      </c>
      <c r="I357" s="215"/>
      <c r="J357" s="216">
        <f>ROUND(I357*H357,2)</f>
        <v>0</v>
      </c>
      <c r="K357" s="212" t="s">
        <v>143</v>
      </c>
      <c r="L357" s="44"/>
      <c r="M357" s="217" t="s">
        <v>1</v>
      </c>
      <c r="N357" s="218" t="s">
        <v>38</v>
      </c>
      <c r="O357" s="91"/>
      <c r="P357" s="219">
        <f>O357*H357</f>
        <v>0</v>
      </c>
      <c r="Q357" s="219">
        <v>0</v>
      </c>
      <c r="R357" s="219">
        <f>Q357*H357</f>
        <v>0</v>
      </c>
      <c r="S357" s="219">
        <v>0</v>
      </c>
      <c r="T357" s="220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1" t="s">
        <v>144</v>
      </c>
      <c r="AT357" s="221" t="s">
        <v>139</v>
      </c>
      <c r="AU357" s="221" t="s">
        <v>80</v>
      </c>
      <c r="AY357" s="17" t="s">
        <v>138</v>
      </c>
      <c r="BE357" s="222">
        <f>IF(N357="základní",J357,0)</f>
        <v>0</v>
      </c>
      <c r="BF357" s="222">
        <f>IF(N357="snížená",J357,0)</f>
        <v>0</v>
      </c>
      <c r="BG357" s="222">
        <f>IF(N357="zákl. přenesená",J357,0)</f>
        <v>0</v>
      </c>
      <c r="BH357" s="222">
        <f>IF(N357="sníž. přenesená",J357,0)</f>
        <v>0</v>
      </c>
      <c r="BI357" s="222">
        <f>IF(N357="nulová",J357,0)</f>
        <v>0</v>
      </c>
      <c r="BJ357" s="17" t="s">
        <v>80</v>
      </c>
      <c r="BK357" s="222">
        <f>ROUND(I357*H357,2)</f>
        <v>0</v>
      </c>
      <c r="BL357" s="17" t="s">
        <v>144</v>
      </c>
      <c r="BM357" s="221" t="s">
        <v>1197</v>
      </c>
    </row>
    <row r="358" s="2" customFormat="1">
      <c r="A358" s="38"/>
      <c r="B358" s="39"/>
      <c r="C358" s="40"/>
      <c r="D358" s="223" t="s">
        <v>145</v>
      </c>
      <c r="E358" s="40"/>
      <c r="F358" s="224" t="s">
        <v>1194</v>
      </c>
      <c r="G358" s="40"/>
      <c r="H358" s="40"/>
      <c r="I358" s="225"/>
      <c r="J358" s="40"/>
      <c r="K358" s="40"/>
      <c r="L358" s="44"/>
      <c r="M358" s="226"/>
      <c r="N358" s="227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145</v>
      </c>
      <c r="AU358" s="17" t="s">
        <v>80</v>
      </c>
    </row>
    <row r="359" s="2" customFormat="1">
      <c r="A359" s="38"/>
      <c r="B359" s="39"/>
      <c r="C359" s="40"/>
      <c r="D359" s="228" t="s">
        <v>147</v>
      </c>
      <c r="E359" s="40"/>
      <c r="F359" s="229" t="s">
        <v>1198</v>
      </c>
      <c r="G359" s="40"/>
      <c r="H359" s="40"/>
      <c r="I359" s="225"/>
      <c r="J359" s="40"/>
      <c r="K359" s="40"/>
      <c r="L359" s="44"/>
      <c r="M359" s="226"/>
      <c r="N359" s="227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147</v>
      </c>
      <c r="AU359" s="17" t="s">
        <v>80</v>
      </c>
    </row>
    <row r="360" s="11" customFormat="1" ht="25.92" customHeight="1">
      <c r="A360" s="11"/>
      <c r="B360" s="196"/>
      <c r="C360" s="197"/>
      <c r="D360" s="198" t="s">
        <v>72</v>
      </c>
      <c r="E360" s="199" t="s">
        <v>1199</v>
      </c>
      <c r="F360" s="199" t="s">
        <v>1200</v>
      </c>
      <c r="G360" s="197"/>
      <c r="H360" s="197"/>
      <c r="I360" s="200"/>
      <c r="J360" s="201">
        <f>BK360</f>
        <v>0</v>
      </c>
      <c r="K360" s="197"/>
      <c r="L360" s="202"/>
      <c r="M360" s="203"/>
      <c r="N360" s="204"/>
      <c r="O360" s="204"/>
      <c r="P360" s="205">
        <f>SUM(P361:P366)</f>
        <v>0</v>
      </c>
      <c r="Q360" s="204"/>
      <c r="R360" s="205">
        <f>SUM(R361:R366)</f>
        <v>0</v>
      </c>
      <c r="S360" s="204"/>
      <c r="T360" s="206">
        <f>SUM(T361:T366)</f>
        <v>0</v>
      </c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R360" s="207" t="s">
        <v>171</v>
      </c>
      <c r="AT360" s="208" t="s">
        <v>72</v>
      </c>
      <c r="AU360" s="208" t="s">
        <v>73</v>
      </c>
      <c r="AY360" s="207" t="s">
        <v>138</v>
      </c>
      <c r="BK360" s="209">
        <f>SUM(BK361:BK366)</f>
        <v>0</v>
      </c>
    </row>
    <row r="361" s="2" customFormat="1" ht="16.5" customHeight="1">
      <c r="A361" s="38"/>
      <c r="B361" s="39"/>
      <c r="C361" s="210" t="s">
        <v>740</v>
      </c>
      <c r="D361" s="210" t="s">
        <v>139</v>
      </c>
      <c r="E361" s="211" t="s">
        <v>1201</v>
      </c>
      <c r="F361" s="212" t="s">
        <v>1202</v>
      </c>
      <c r="G361" s="213" t="s">
        <v>1170</v>
      </c>
      <c r="H361" s="214">
        <v>1</v>
      </c>
      <c r="I361" s="215"/>
      <c r="J361" s="216">
        <f>ROUND(I361*H361,2)</f>
        <v>0</v>
      </c>
      <c r="K361" s="212" t="s">
        <v>143</v>
      </c>
      <c r="L361" s="44"/>
      <c r="M361" s="217" t="s">
        <v>1</v>
      </c>
      <c r="N361" s="218" t="s">
        <v>38</v>
      </c>
      <c r="O361" s="91"/>
      <c r="P361" s="219">
        <f>O361*H361</f>
        <v>0</v>
      </c>
      <c r="Q361" s="219">
        <v>0</v>
      </c>
      <c r="R361" s="219">
        <f>Q361*H361</f>
        <v>0</v>
      </c>
      <c r="S361" s="219">
        <v>0</v>
      </c>
      <c r="T361" s="220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1" t="s">
        <v>144</v>
      </c>
      <c r="AT361" s="221" t="s">
        <v>139</v>
      </c>
      <c r="AU361" s="221" t="s">
        <v>80</v>
      </c>
      <c r="AY361" s="17" t="s">
        <v>138</v>
      </c>
      <c r="BE361" s="222">
        <f>IF(N361="základní",J361,0)</f>
        <v>0</v>
      </c>
      <c r="BF361" s="222">
        <f>IF(N361="snížená",J361,0)</f>
        <v>0</v>
      </c>
      <c r="BG361" s="222">
        <f>IF(N361="zákl. přenesená",J361,0)</f>
        <v>0</v>
      </c>
      <c r="BH361" s="222">
        <f>IF(N361="sníž. přenesená",J361,0)</f>
        <v>0</v>
      </c>
      <c r="BI361" s="222">
        <f>IF(N361="nulová",J361,0)</f>
        <v>0</v>
      </c>
      <c r="BJ361" s="17" t="s">
        <v>80</v>
      </c>
      <c r="BK361" s="222">
        <f>ROUND(I361*H361,2)</f>
        <v>0</v>
      </c>
      <c r="BL361" s="17" t="s">
        <v>144</v>
      </c>
      <c r="BM361" s="221" t="s">
        <v>1203</v>
      </c>
    </row>
    <row r="362" s="2" customFormat="1">
      <c r="A362" s="38"/>
      <c r="B362" s="39"/>
      <c r="C362" s="40"/>
      <c r="D362" s="223" t="s">
        <v>145</v>
      </c>
      <c r="E362" s="40"/>
      <c r="F362" s="224" t="s">
        <v>1202</v>
      </c>
      <c r="G362" s="40"/>
      <c r="H362" s="40"/>
      <c r="I362" s="225"/>
      <c r="J362" s="40"/>
      <c r="K362" s="40"/>
      <c r="L362" s="44"/>
      <c r="M362" s="226"/>
      <c r="N362" s="227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145</v>
      </c>
      <c r="AU362" s="17" t="s">
        <v>80</v>
      </c>
    </row>
    <row r="363" s="2" customFormat="1">
      <c r="A363" s="38"/>
      <c r="B363" s="39"/>
      <c r="C363" s="40"/>
      <c r="D363" s="228" t="s">
        <v>147</v>
      </c>
      <c r="E363" s="40"/>
      <c r="F363" s="229" t="s">
        <v>1204</v>
      </c>
      <c r="G363" s="40"/>
      <c r="H363" s="40"/>
      <c r="I363" s="225"/>
      <c r="J363" s="40"/>
      <c r="K363" s="40"/>
      <c r="L363" s="44"/>
      <c r="M363" s="226"/>
      <c r="N363" s="227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147</v>
      </c>
      <c r="AU363" s="17" t="s">
        <v>80</v>
      </c>
    </row>
    <row r="364" s="2" customFormat="1" ht="16.5" customHeight="1">
      <c r="A364" s="38"/>
      <c r="B364" s="39"/>
      <c r="C364" s="210" t="s">
        <v>1205</v>
      </c>
      <c r="D364" s="210" t="s">
        <v>139</v>
      </c>
      <c r="E364" s="211" t="s">
        <v>1206</v>
      </c>
      <c r="F364" s="212" t="s">
        <v>1207</v>
      </c>
      <c r="G364" s="213" t="s">
        <v>1170</v>
      </c>
      <c r="H364" s="214">
        <v>1</v>
      </c>
      <c r="I364" s="215"/>
      <c r="J364" s="216">
        <f>ROUND(I364*H364,2)</f>
        <v>0</v>
      </c>
      <c r="K364" s="212" t="s">
        <v>143</v>
      </c>
      <c r="L364" s="44"/>
      <c r="M364" s="217" t="s">
        <v>1</v>
      </c>
      <c r="N364" s="218" t="s">
        <v>38</v>
      </c>
      <c r="O364" s="91"/>
      <c r="P364" s="219">
        <f>O364*H364</f>
        <v>0</v>
      </c>
      <c r="Q364" s="219">
        <v>0</v>
      </c>
      <c r="R364" s="219">
        <f>Q364*H364</f>
        <v>0</v>
      </c>
      <c r="S364" s="219">
        <v>0</v>
      </c>
      <c r="T364" s="220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1" t="s">
        <v>144</v>
      </c>
      <c r="AT364" s="221" t="s">
        <v>139</v>
      </c>
      <c r="AU364" s="221" t="s">
        <v>80</v>
      </c>
      <c r="AY364" s="17" t="s">
        <v>138</v>
      </c>
      <c r="BE364" s="222">
        <f>IF(N364="základní",J364,0)</f>
        <v>0</v>
      </c>
      <c r="BF364" s="222">
        <f>IF(N364="snížená",J364,0)</f>
        <v>0</v>
      </c>
      <c r="BG364" s="222">
        <f>IF(N364="zákl. přenesená",J364,0)</f>
        <v>0</v>
      </c>
      <c r="BH364" s="222">
        <f>IF(N364="sníž. přenesená",J364,0)</f>
        <v>0</v>
      </c>
      <c r="BI364" s="222">
        <f>IF(N364="nulová",J364,0)</f>
        <v>0</v>
      </c>
      <c r="BJ364" s="17" t="s">
        <v>80</v>
      </c>
      <c r="BK364" s="222">
        <f>ROUND(I364*H364,2)</f>
        <v>0</v>
      </c>
      <c r="BL364" s="17" t="s">
        <v>144</v>
      </c>
      <c r="BM364" s="221" t="s">
        <v>1208</v>
      </c>
    </row>
    <row r="365" s="2" customFormat="1">
      <c r="A365" s="38"/>
      <c r="B365" s="39"/>
      <c r="C365" s="40"/>
      <c r="D365" s="223" t="s">
        <v>145</v>
      </c>
      <c r="E365" s="40"/>
      <c r="F365" s="224" t="s">
        <v>1207</v>
      </c>
      <c r="G365" s="40"/>
      <c r="H365" s="40"/>
      <c r="I365" s="225"/>
      <c r="J365" s="40"/>
      <c r="K365" s="40"/>
      <c r="L365" s="44"/>
      <c r="M365" s="226"/>
      <c r="N365" s="227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145</v>
      </c>
      <c r="AU365" s="17" t="s">
        <v>80</v>
      </c>
    </row>
    <row r="366" s="2" customFormat="1">
      <c r="A366" s="38"/>
      <c r="B366" s="39"/>
      <c r="C366" s="40"/>
      <c r="D366" s="228" t="s">
        <v>147</v>
      </c>
      <c r="E366" s="40"/>
      <c r="F366" s="229" t="s">
        <v>1209</v>
      </c>
      <c r="G366" s="40"/>
      <c r="H366" s="40"/>
      <c r="I366" s="225"/>
      <c r="J366" s="40"/>
      <c r="K366" s="40"/>
      <c r="L366" s="44"/>
      <c r="M366" s="226"/>
      <c r="N366" s="227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147</v>
      </c>
      <c r="AU366" s="17" t="s">
        <v>80</v>
      </c>
    </row>
    <row r="367" s="11" customFormat="1" ht="25.92" customHeight="1">
      <c r="A367" s="11"/>
      <c r="B367" s="196"/>
      <c r="C367" s="197"/>
      <c r="D367" s="198" t="s">
        <v>72</v>
      </c>
      <c r="E367" s="199" t="s">
        <v>1210</v>
      </c>
      <c r="F367" s="199" t="s">
        <v>1211</v>
      </c>
      <c r="G367" s="197"/>
      <c r="H367" s="197"/>
      <c r="I367" s="200"/>
      <c r="J367" s="201">
        <f>BK367</f>
        <v>0</v>
      </c>
      <c r="K367" s="197"/>
      <c r="L367" s="202"/>
      <c r="M367" s="203"/>
      <c r="N367" s="204"/>
      <c r="O367" s="204"/>
      <c r="P367" s="205">
        <f>SUM(P368:P370)</f>
        <v>0</v>
      </c>
      <c r="Q367" s="204"/>
      <c r="R367" s="205">
        <f>SUM(R368:R370)</f>
        <v>0</v>
      </c>
      <c r="S367" s="204"/>
      <c r="T367" s="206">
        <f>SUM(T368:T370)</f>
        <v>0</v>
      </c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R367" s="207" t="s">
        <v>171</v>
      </c>
      <c r="AT367" s="208" t="s">
        <v>72</v>
      </c>
      <c r="AU367" s="208" t="s">
        <v>73</v>
      </c>
      <c r="AY367" s="207" t="s">
        <v>138</v>
      </c>
      <c r="BK367" s="209">
        <f>SUM(BK368:BK370)</f>
        <v>0</v>
      </c>
    </row>
    <row r="368" s="2" customFormat="1" ht="16.5" customHeight="1">
      <c r="A368" s="38"/>
      <c r="B368" s="39"/>
      <c r="C368" s="210" t="s">
        <v>743</v>
      </c>
      <c r="D368" s="210" t="s">
        <v>139</v>
      </c>
      <c r="E368" s="211" t="s">
        <v>1212</v>
      </c>
      <c r="F368" s="212" t="s">
        <v>1213</v>
      </c>
      <c r="G368" s="213" t="s">
        <v>1170</v>
      </c>
      <c r="H368" s="214">
        <v>7</v>
      </c>
      <c r="I368" s="215"/>
      <c r="J368" s="216">
        <f>ROUND(I368*H368,2)</f>
        <v>0</v>
      </c>
      <c r="K368" s="212" t="s">
        <v>143</v>
      </c>
      <c r="L368" s="44"/>
      <c r="M368" s="217" t="s">
        <v>1</v>
      </c>
      <c r="N368" s="218" t="s">
        <v>38</v>
      </c>
      <c r="O368" s="91"/>
      <c r="P368" s="219">
        <f>O368*H368</f>
        <v>0</v>
      </c>
      <c r="Q368" s="219">
        <v>0</v>
      </c>
      <c r="R368" s="219">
        <f>Q368*H368</f>
        <v>0</v>
      </c>
      <c r="S368" s="219">
        <v>0</v>
      </c>
      <c r="T368" s="220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1" t="s">
        <v>144</v>
      </c>
      <c r="AT368" s="221" t="s">
        <v>139</v>
      </c>
      <c r="AU368" s="221" t="s">
        <v>80</v>
      </c>
      <c r="AY368" s="17" t="s">
        <v>138</v>
      </c>
      <c r="BE368" s="222">
        <f>IF(N368="základní",J368,0)</f>
        <v>0</v>
      </c>
      <c r="BF368" s="222">
        <f>IF(N368="snížená",J368,0)</f>
        <v>0</v>
      </c>
      <c r="BG368" s="222">
        <f>IF(N368="zákl. přenesená",J368,0)</f>
        <v>0</v>
      </c>
      <c r="BH368" s="222">
        <f>IF(N368="sníž. přenesená",J368,0)</f>
        <v>0</v>
      </c>
      <c r="BI368" s="222">
        <f>IF(N368="nulová",J368,0)</f>
        <v>0</v>
      </c>
      <c r="BJ368" s="17" t="s">
        <v>80</v>
      </c>
      <c r="BK368" s="222">
        <f>ROUND(I368*H368,2)</f>
        <v>0</v>
      </c>
      <c r="BL368" s="17" t="s">
        <v>144</v>
      </c>
      <c r="BM368" s="221" t="s">
        <v>1214</v>
      </c>
    </row>
    <row r="369" s="2" customFormat="1">
      <c r="A369" s="38"/>
      <c r="B369" s="39"/>
      <c r="C369" s="40"/>
      <c r="D369" s="223" t="s">
        <v>145</v>
      </c>
      <c r="E369" s="40"/>
      <c r="F369" s="224" t="s">
        <v>1213</v>
      </c>
      <c r="G369" s="40"/>
      <c r="H369" s="40"/>
      <c r="I369" s="225"/>
      <c r="J369" s="40"/>
      <c r="K369" s="40"/>
      <c r="L369" s="44"/>
      <c r="M369" s="226"/>
      <c r="N369" s="227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145</v>
      </c>
      <c r="AU369" s="17" t="s">
        <v>80</v>
      </c>
    </row>
    <row r="370" s="2" customFormat="1">
      <c r="A370" s="38"/>
      <c r="B370" s="39"/>
      <c r="C370" s="40"/>
      <c r="D370" s="228" t="s">
        <v>147</v>
      </c>
      <c r="E370" s="40"/>
      <c r="F370" s="229" t="s">
        <v>1215</v>
      </c>
      <c r="G370" s="40"/>
      <c r="H370" s="40"/>
      <c r="I370" s="225"/>
      <c r="J370" s="40"/>
      <c r="K370" s="40"/>
      <c r="L370" s="44"/>
      <c r="M370" s="262"/>
      <c r="N370" s="263"/>
      <c r="O370" s="264"/>
      <c r="P370" s="264"/>
      <c r="Q370" s="264"/>
      <c r="R370" s="264"/>
      <c r="S370" s="264"/>
      <c r="T370" s="26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147</v>
      </c>
      <c r="AU370" s="17" t="s">
        <v>80</v>
      </c>
    </row>
    <row r="371" s="2" customFormat="1" ht="6.96" customHeight="1">
      <c r="A371" s="38"/>
      <c r="B371" s="66"/>
      <c r="C371" s="67"/>
      <c r="D371" s="67"/>
      <c r="E371" s="67"/>
      <c r="F371" s="67"/>
      <c r="G371" s="67"/>
      <c r="H371" s="67"/>
      <c r="I371" s="67"/>
      <c r="J371" s="67"/>
      <c r="K371" s="67"/>
      <c r="L371" s="44"/>
      <c r="M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</row>
  </sheetData>
  <sheetProtection sheet="1" autoFilter="0" formatColumns="0" formatRows="0" objects="1" scenarios="1" spinCount="100000" saltValue="KT4WHnpuzKKGHsiHf0hjzDhNkRhLPbS4L4fyDHg1Brt3178g4EvwnNftKUFJ0itLmEUgmIPcKL+1oMqLd8B11A==" hashValue="IdokYGmF+Hb1CmQ0Sv4p/3tRH0VKWyyaB8vGVLJwB34ekc0UZ0L6YsH3jGQFN+zd47Vf3pYlDTxvTgNe0/WYFQ==" algorithmName="SHA-512" password="CC35"/>
  <autoFilter ref="C125:K37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0" r:id="rId1" display="https://podminky.urs.cz/item/CS_URS_2023_01/210191551"/>
    <hyperlink ref="F135" r:id="rId2" display="https://podminky.urs.cz/item/CS_URS_2023_01/210204103"/>
    <hyperlink ref="F138" r:id="rId3" display="https://podminky.urs.cz/item/CS_URS_2023_01/210260012"/>
    <hyperlink ref="F144" r:id="rId4" display="https://podminky.urs.cz/item/CS_URS_2023_01/460010024"/>
    <hyperlink ref="F147" r:id="rId5" display="https://podminky.urs.cz/item/CS_URS_2023_01/460010025"/>
    <hyperlink ref="F152" r:id="rId6" display="https://podminky.urs.cz/item/CS_URS_2023_01/460161172"/>
    <hyperlink ref="F155" r:id="rId7" display="https://podminky.urs.cz/item/CS_URS_2023_01/460161312"/>
    <hyperlink ref="F158" r:id="rId8" display="https://podminky.urs.cz/item/CS_URS_2023_01/460341113"/>
    <hyperlink ref="F161" r:id="rId9" display="https://podminky.urs.cz/item/CS_URS_2023_01/460341121"/>
    <hyperlink ref="F164" r:id="rId10" display="https://podminky.urs.cz/item/CS_URS_2023_01/460361121"/>
    <hyperlink ref="F167" r:id="rId11" display="https://podminky.urs.cz/item/CS_URS_2023_01/460431182"/>
    <hyperlink ref="F170" r:id="rId12" display="https://podminky.urs.cz/item/CS_URS_2023_01/460431332"/>
    <hyperlink ref="F173" r:id="rId13" display="https://podminky.urs.cz/item/CS_URS_2023_01/460641112"/>
    <hyperlink ref="F178" r:id="rId14" display="https://podminky.urs.cz/item/CS_URS_2023_01/460661511"/>
    <hyperlink ref="F181" r:id="rId15" display="https://podminky.urs.cz/item/CS_URS_2023_01/460671112"/>
    <hyperlink ref="F186" r:id="rId16" display="https://podminky.urs.cz/item/CS_URS_2023_01/460742121"/>
    <hyperlink ref="F189" r:id="rId17" display="https://podminky.urs.cz/item/CS_URS_2023_01/460742132"/>
    <hyperlink ref="F192" r:id="rId18" display="https://podminky.urs.cz/item/CS_URS_2023_01/460871153"/>
    <hyperlink ref="F195" r:id="rId19" display="https://podminky.urs.cz/item/CS_URS_2023_01/460871153"/>
    <hyperlink ref="F198" r:id="rId20" display="https://podminky.urs.cz/item/CS_URS_2023_01/460881313"/>
    <hyperlink ref="F201" r:id="rId21" display="https://podminky.urs.cz/item/CS_URS_2023_01/460881611"/>
    <hyperlink ref="F204" r:id="rId22" display="https://podminky.urs.cz/item/CS_URS_2023_01/460891121"/>
    <hyperlink ref="F207" r:id="rId23" display="https://podminky.urs.cz/item/CS_URS_2023_01/460911121"/>
    <hyperlink ref="F210" r:id="rId24" display="https://podminky.urs.cz/item/CS_URS_2023_01/460912211"/>
    <hyperlink ref="F213" r:id="rId25" display="https://podminky.urs.cz/item/CS_URS_2023_01/468011122"/>
    <hyperlink ref="F216" r:id="rId26" display="https://podminky.urs.cz/item/CS_URS_2023_01/468041121"/>
    <hyperlink ref="F219" r:id="rId27" display="https://podminky.urs.cz/item/CS_URS_2023_01/469972111"/>
    <hyperlink ref="F222" r:id="rId28" display="https://podminky.urs.cz/item/CS_URS_2023_01/469972121"/>
    <hyperlink ref="F225" r:id="rId29" display="https://podminky.urs.cz/item/CS_URS_2023_01/469973117"/>
    <hyperlink ref="F239" r:id="rId30" display="https://podminky.urs.cz/item/CS_URS_2023_01/741110144"/>
    <hyperlink ref="F244" r:id="rId31" display="https://podminky.urs.cz/item/CS_URS_2023_01/741110301"/>
    <hyperlink ref="F247" r:id="rId32" display="https://podminky.urs.cz/item/CS_URS_2023_01/741110302"/>
    <hyperlink ref="F254" r:id="rId33" display="https://podminky.urs.cz/item/CS_URS_2023_01/741122211"/>
    <hyperlink ref="F259" r:id="rId34" display="https://podminky.urs.cz/item/CS_URS_2023_01/741122223"/>
    <hyperlink ref="F264" r:id="rId35" display="https://podminky.urs.cz/item/CS_URS_2023_01/741128002.1"/>
    <hyperlink ref="F271" r:id="rId36" display="https://podminky.urs.cz/item/CS_URS_2023_01/741128002.2"/>
    <hyperlink ref="F274" r:id="rId37" display="https://podminky.urs.cz/item/CS_URS_2023_01/741132103"/>
    <hyperlink ref="F277" r:id="rId38" display="https://podminky.urs.cz/item/CS_URS_2023_01/741132424"/>
    <hyperlink ref="F284" r:id="rId39" display="https://podminky.urs.cz/item/CS_URS_2023_01/741372152"/>
    <hyperlink ref="F287" r:id="rId40" display="https://podminky.urs.cz/item/CS_URS_2023_01/741820102"/>
    <hyperlink ref="F336" r:id="rId41" display="https://podminky.urs.cz/item/CS_URS_2023_01/945412112"/>
    <hyperlink ref="F342" r:id="rId42" display="https://podminky.urs.cz/item/CS_URS_2023_01/RK-012"/>
    <hyperlink ref="F346" r:id="rId43" display="https://podminky.urs.cz/item/CS_URS_2023_01/011464000.1"/>
    <hyperlink ref="F349" r:id="rId44" display="https://podminky.urs.cz/item/CS_URS_2023_01/012103000.1"/>
    <hyperlink ref="F352" r:id="rId45" display="https://podminky.urs.cz/item/CS_URS_2023_01/012303000.1"/>
    <hyperlink ref="F355" r:id="rId46" display="https://podminky.urs.cz/item/CS_URS_2023_01/013254000.1"/>
    <hyperlink ref="F359" r:id="rId47" display="https://podminky.urs.cz/item/CS_URS_2023_01/030001000_01"/>
    <hyperlink ref="F363" r:id="rId48" display="https://podminky.urs.cz/item/CS_URS_2023_01/041103000"/>
    <hyperlink ref="F366" r:id="rId49" display="https://podminky.urs.cz/item/CS_URS_2023_01/045203000_01"/>
    <hyperlink ref="F370" r:id="rId50" display="https://podminky.urs.cz/item/CS_URS_2023_01/081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Šternberk, Chodníky ul. Jívavská - Nabídkový rozpočet s výkazem výměr - 01/2023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ROUND((SUM(BE121:BE238)),  2)</f>
        <v>0</v>
      </c>
      <c r="G33" s="38"/>
      <c r="H33" s="38"/>
      <c r="I33" s="155">
        <v>0.20999999999999999</v>
      </c>
      <c r="J33" s="154">
        <f>ROUND(((SUM(BE121:BE238))*I33),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ROUND((SUM(BF121:BF238)),  2)</f>
        <v>0</v>
      </c>
      <c r="G34" s="38"/>
      <c r="H34" s="38"/>
      <c r="I34" s="155">
        <v>0.14999999999999999</v>
      </c>
      <c r="J34" s="154">
        <f>ROUND(((SUM(BF121:BF238))*I34),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ROUND((SUM(BG121:BG238)),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ROUND((SUM(BH121:BH238)),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ROUND((SUM(BI121:BI238)),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Šternberk, Chodníky ul. Jívavská - Nabídkový rozpočet s výkazem výměr - 01/2023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VRNN - VRN - Nepřímé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1217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1218</v>
      </c>
      <c r="E98" s="182"/>
      <c r="F98" s="182"/>
      <c r="G98" s="182"/>
      <c r="H98" s="182"/>
      <c r="I98" s="182"/>
      <c r="J98" s="183">
        <f>J140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1219</v>
      </c>
      <c r="E99" s="182"/>
      <c r="F99" s="182"/>
      <c r="G99" s="182"/>
      <c r="H99" s="182"/>
      <c r="I99" s="182"/>
      <c r="J99" s="183">
        <f>J148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1220</v>
      </c>
      <c r="E100" s="182"/>
      <c r="F100" s="182"/>
      <c r="G100" s="182"/>
      <c r="H100" s="182"/>
      <c r="I100" s="182"/>
      <c r="J100" s="183">
        <f>J190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1221</v>
      </c>
      <c r="E101" s="182"/>
      <c r="F101" s="182"/>
      <c r="G101" s="182"/>
      <c r="H101" s="182"/>
      <c r="I101" s="182"/>
      <c r="J101" s="183">
        <f>J222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123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Šternberk, Chodníky ul. Jívavská - Nabídkový rozpočet s výkazem výměr - 01/2023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VRNN - VRN - Nepřímé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6. 6. 2023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0" customFormat="1" ht="29.28" customHeight="1">
      <c r="A120" s="185"/>
      <c r="B120" s="186"/>
      <c r="C120" s="187" t="s">
        <v>124</v>
      </c>
      <c r="D120" s="188" t="s">
        <v>58</v>
      </c>
      <c r="E120" s="188" t="s">
        <v>54</v>
      </c>
      <c r="F120" s="188" t="s">
        <v>55</v>
      </c>
      <c r="G120" s="188" t="s">
        <v>125</v>
      </c>
      <c r="H120" s="188" t="s">
        <v>126</v>
      </c>
      <c r="I120" s="188" t="s">
        <v>127</v>
      </c>
      <c r="J120" s="188" t="s">
        <v>118</v>
      </c>
      <c r="K120" s="189" t="s">
        <v>128</v>
      </c>
      <c r="L120" s="190"/>
      <c r="M120" s="100" t="s">
        <v>1</v>
      </c>
      <c r="N120" s="101" t="s">
        <v>37</v>
      </c>
      <c r="O120" s="101" t="s">
        <v>129</v>
      </c>
      <c r="P120" s="101" t="s">
        <v>130</v>
      </c>
      <c r="Q120" s="101" t="s">
        <v>131</v>
      </c>
      <c r="R120" s="101" t="s">
        <v>132</v>
      </c>
      <c r="S120" s="101" t="s">
        <v>133</v>
      </c>
      <c r="T120" s="102" t="s">
        <v>134</v>
      </c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</row>
    <row r="121" s="2" customFormat="1" ht="22.8" customHeight="1">
      <c r="A121" s="38"/>
      <c r="B121" s="39"/>
      <c r="C121" s="107" t="s">
        <v>135</v>
      </c>
      <c r="D121" s="40"/>
      <c r="E121" s="40"/>
      <c r="F121" s="40"/>
      <c r="G121" s="40"/>
      <c r="H121" s="40"/>
      <c r="I121" s="40"/>
      <c r="J121" s="191">
        <f>BK121</f>
        <v>0</v>
      </c>
      <c r="K121" s="40"/>
      <c r="L121" s="44"/>
      <c r="M121" s="103"/>
      <c r="N121" s="192"/>
      <c r="O121" s="104"/>
      <c r="P121" s="193">
        <f>P122+P140+P148+P190+P222</f>
        <v>0</v>
      </c>
      <c r="Q121" s="104"/>
      <c r="R121" s="193">
        <f>R122+R140+R148+R190+R222</f>
        <v>0</v>
      </c>
      <c r="S121" s="104"/>
      <c r="T121" s="194">
        <f>T122+T140+T148+T190+T222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120</v>
      </c>
      <c r="BK121" s="195">
        <f>BK122+BK140+BK148+BK190+BK222</f>
        <v>0</v>
      </c>
    </row>
    <row r="122" s="11" customFormat="1" ht="25.92" customHeight="1">
      <c r="A122" s="11"/>
      <c r="B122" s="196"/>
      <c r="C122" s="197"/>
      <c r="D122" s="198" t="s">
        <v>72</v>
      </c>
      <c r="E122" s="199" t="s">
        <v>1222</v>
      </c>
      <c r="F122" s="199" t="s">
        <v>1174</v>
      </c>
      <c r="G122" s="197"/>
      <c r="H122" s="197"/>
      <c r="I122" s="200"/>
      <c r="J122" s="201">
        <f>BK122</f>
        <v>0</v>
      </c>
      <c r="K122" s="197"/>
      <c r="L122" s="202"/>
      <c r="M122" s="203"/>
      <c r="N122" s="204"/>
      <c r="O122" s="204"/>
      <c r="P122" s="205">
        <f>SUM(P123:P139)</f>
        <v>0</v>
      </c>
      <c r="Q122" s="204"/>
      <c r="R122" s="205">
        <f>SUM(R123:R139)</f>
        <v>0</v>
      </c>
      <c r="S122" s="204"/>
      <c r="T122" s="206">
        <f>SUM(T123:T139)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80</v>
      </c>
      <c r="AT122" s="208" t="s">
        <v>72</v>
      </c>
      <c r="AU122" s="208" t="s">
        <v>73</v>
      </c>
      <c r="AY122" s="207" t="s">
        <v>138</v>
      </c>
      <c r="BK122" s="209">
        <f>SUM(BK123:BK139)</f>
        <v>0</v>
      </c>
    </row>
    <row r="123" s="2" customFormat="1" ht="16.5" customHeight="1">
      <c r="A123" s="38"/>
      <c r="B123" s="39"/>
      <c r="C123" s="210" t="s">
        <v>82</v>
      </c>
      <c r="D123" s="210" t="s">
        <v>139</v>
      </c>
      <c r="E123" s="211" t="s">
        <v>1223</v>
      </c>
      <c r="F123" s="212" t="s">
        <v>1224</v>
      </c>
      <c r="G123" s="213" t="s">
        <v>1084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38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144</v>
      </c>
      <c r="AT123" s="221" t="s">
        <v>139</v>
      </c>
      <c r="AU123" s="221" t="s">
        <v>80</v>
      </c>
      <c r="AY123" s="17" t="s">
        <v>138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80</v>
      </c>
      <c r="BK123" s="222">
        <f>ROUND(I123*H123,2)</f>
        <v>0</v>
      </c>
      <c r="BL123" s="17" t="s">
        <v>144</v>
      </c>
      <c r="BM123" s="221" t="s">
        <v>1225</v>
      </c>
    </row>
    <row r="124" s="2" customFormat="1">
      <c r="A124" s="38"/>
      <c r="B124" s="39"/>
      <c r="C124" s="40"/>
      <c r="D124" s="223" t="s">
        <v>145</v>
      </c>
      <c r="E124" s="40"/>
      <c r="F124" s="224" t="s">
        <v>1224</v>
      </c>
      <c r="G124" s="40"/>
      <c r="H124" s="40"/>
      <c r="I124" s="225"/>
      <c r="J124" s="40"/>
      <c r="K124" s="40"/>
      <c r="L124" s="44"/>
      <c r="M124" s="226"/>
      <c r="N124" s="22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80</v>
      </c>
    </row>
    <row r="125" s="2" customFormat="1" ht="16.5" customHeight="1">
      <c r="A125" s="38"/>
      <c r="B125" s="39"/>
      <c r="C125" s="210" t="s">
        <v>160</v>
      </c>
      <c r="D125" s="210" t="s">
        <v>139</v>
      </c>
      <c r="E125" s="211" t="s">
        <v>1226</v>
      </c>
      <c r="F125" s="212" t="s">
        <v>1186</v>
      </c>
      <c r="G125" s="213" t="s">
        <v>1084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38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144</v>
      </c>
      <c r="AT125" s="221" t="s">
        <v>139</v>
      </c>
      <c r="AU125" s="221" t="s">
        <v>80</v>
      </c>
      <c r="AY125" s="17" t="s">
        <v>138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80</v>
      </c>
      <c r="BK125" s="222">
        <f>ROUND(I125*H125,2)</f>
        <v>0</v>
      </c>
      <c r="BL125" s="17" t="s">
        <v>144</v>
      </c>
      <c r="BM125" s="221" t="s">
        <v>1227</v>
      </c>
    </row>
    <row r="126" s="2" customFormat="1">
      <c r="A126" s="38"/>
      <c r="B126" s="39"/>
      <c r="C126" s="40"/>
      <c r="D126" s="223" t="s">
        <v>145</v>
      </c>
      <c r="E126" s="40"/>
      <c r="F126" s="224" t="s">
        <v>1186</v>
      </c>
      <c r="G126" s="40"/>
      <c r="H126" s="40"/>
      <c r="I126" s="225"/>
      <c r="J126" s="40"/>
      <c r="K126" s="40"/>
      <c r="L126" s="44"/>
      <c r="M126" s="226"/>
      <c r="N126" s="22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80</v>
      </c>
    </row>
    <row r="127" s="13" customFormat="1">
      <c r="A127" s="13"/>
      <c r="B127" s="240"/>
      <c r="C127" s="241"/>
      <c r="D127" s="223" t="s">
        <v>149</v>
      </c>
      <c r="E127" s="242" t="s">
        <v>1</v>
      </c>
      <c r="F127" s="243" t="s">
        <v>80</v>
      </c>
      <c r="G127" s="241"/>
      <c r="H127" s="244">
        <v>1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0" t="s">
        <v>149</v>
      </c>
      <c r="AU127" s="250" t="s">
        <v>80</v>
      </c>
      <c r="AV127" s="13" t="s">
        <v>82</v>
      </c>
      <c r="AW127" s="13" t="s">
        <v>30</v>
      </c>
      <c r="AX127" s="13" t="s">
        <v>73</v>
      </c>
      <c r="AY127" s="250" t="s">
        <v>138</v>
      </c>
    </row>
    <row r="128" s="12" customFormat="1">
      <c r="A128" s="12"/>
      <c r="B128" s="230"/>
      <c r="C128" s="231"/>
      <c r="D128" s="223" t="s">
        <v>149</v>
      </c>
      <c r="E128" s="232" t="s">
        <v>1</v>
      </c>
      <c r="F128" s="233" t="s">
        <v>1228</v>
      </c>
      <c r="G128" s="231"/>
      <c r="H128" s="232" t="s">
        <v>1</v>
      </c>
      <c r="I128" s="234"/>
      <c r="J128" s="231"/>
      <c r="K128" s="231"/>
      <c r="L128" s="235"/>
      <c r="M128" s="236"/>
      <c r="N128" s="237"/>
      <c r="O128" s="237"/>
      <c r="P128" s="237"/>
      <c r="Q128" s="237"/>
      <c r="R128" s="237"/>
      <c r="S128" s="237"/>
      <c r="T128" s="238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9" t="s">
        <v>149</v>
      </c>
      <c r="AU128" s="239" t="s">
        <v>80</v>
      </c>
      <c r="AV128" s="12" t="s">
        <v>80</v>
      </c>
      <c r="AW128" s="12" t="s">
        <v>30</v>
      </c>
      <c r="AX128" s="12" t="s">
        <v>73</v>
      </c>
      <c r="AY128" s="239" t="s">
        <v>138</v>
      </c>
    </row>
    <row r="129" s="12" customFormat="1">
      <c r="A129" s="12"/>
      <c r="B129" s="230"/>
      <c r="C129" s="231"/>
      <c r="D129" s="223" t="s">
        <v>149</v>
      </c>
      <c r="E129" s="232" t="s">
        <v>1</v>
      </c>
      <c r="F129" s="233" t="s">
        <v>1229</v>
      </c>
      <c r="G129" s="231"/>
      <c r="H129" s="232" t="s">
        <v>1</v>
      </c>
      <c r="I129" s="234"/>
      <c r="J129" s="231"/>
      <c r="K129" s="231"/>
      <c r="L129" s="235"/>
      <c r="M129" s="236"/>
      <c r="N129" s="237"/>
      <c r="O129" s="237"/>
      <c r="P129" s="237"/>
      <c r="Q129" s="237"/>
      <c r="R129" s="237"/>
      <c r="S129" s="237"/>
      <c r="T129" s="238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9" t="s">
        <v>149</v>
      </c>
      <c r="AU129" s="239" t="s">
        <v>80</v>
      </c>
      <c r="AV129" s="12" t="s">
        <v>80</v>
      </c>
      <c r="AW129" s="12" t="s">
        <v>30</v>
      </c>
      <c r="AX129" s="12" t="s">
        <v>73</v>
      </c>
      <c r="AY129" s="239" t="s">
        <v>138</v>
      </c>
    </row>
    <row r="130" s="12" customFormat="1">
      <c r="A130" s="12"/>
      <c r="B130" s="230"/>
      <c r="C130" s="231"/>
      <c r="D130" s="223" t="s">
        <v>149</v>
      </c>
      <c r="E130" s="232" t="s">
        <v>1</v>
      </c>
      <c r="F130" s="233" t="s">
        <v>1230</v>
      </c>
      <c r="G130" s="231"/>
      <c r="H130" s="232" t="s">
        <v>1</v>
      </c>
      <c r="I130" s="234"/>
      <c r="J130" s="231"/>
      <c r="K130" s="231"/>
      <c r="L130" s="235"/>
      <c r="M130" s="236"/>
      <c r="N130" s="237"/>
      <c r="O130" s="237"/>
      <c r="P130" s="237"/>
      <c r="Q130" s="237"/>
      <c r="R130" s="237"/>
      <c r="S130" s="237"/>
      <c r="T130" s="238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9" t="s">
        <v>149</v>
      </c>
      <c r="AU130" s="239" t="s">
        <v>80</v>
      </c>
      <c r="AV130" s="12" t="s">
        <v>80</v>
      </c>
      <c r="AW130" s="12" t="s">
        <v>30</v>
      </c>
      <c r="AX130" s="12" t="s">
        <v>73</v>
      </c>
      <c r="AY130" s="239" t="s">
        <v>138</v>
      </c>
    </row>
    <row r="131" s="12" customFormat="1">
      <c r="A131" s="12"/>
      <c r="B131" s="230"/>
      <c r="C131" s="231"/>
      <c r="D131" s="223" t="s">
        <v>149</v>
      </c>
      <c r="E131" s="232" t="s">
        <v>1</v>
      </c>
      <c r="F131" s="233" t="s">
        <v>1231</v>
      </c>
      <c r="G131" s="231"/>
      <c r="H131" s="232" t="s">
        <v>1</v>
      </c>
      <c r="I131" s="234"/>
      <c r="J131" s="231"/>
      <c r="K131" s="231"/>
      <c r="L131" s="235"/>
      <c r="M131" s="236"/>
      <c r="N131" s="237"/>
      <c r="O131" s="237"/>
      <c r="P131" s="237"/>
      <c r="Q131" s="237"/>
      <c r="R131" s="237"/>
      <c r="S131" s="237"/>
      <c r="T131" s="238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9" t="s">
        <v>149</v>
      </c>
      <c r="AU131" s="239" t="s">
        <v>80</v>
      </c>
      <c r="AV131" s="12" t="s">
        <v>80</v>
      </c>
      <c r="AW131" s="12" t="s">
        <v>30</v>
      </c>
      <c r="AX131" s="12" t="s">
        <v>73</v>
      </c>
      <c r="AY131" s="239" t="s">
        <v>138</v>
      </c>
    </row>
    <row r="132" s="12" customFormat="1">
      <c r="A132" s="12"/>
      <c r="B132" s="230"/>
      <c r="C132" s="231"/>
      <c r="D132" s="223" t="s">
        <v>149</v>
      </c>
      <c r="E132" s="232" t="s">
        <v>1</v>
      </c>
      <c r="F132" s="233" t="s">
        <v>1232</v>
      </c>
      <c r="G132" s="231"/>
      <c r="H132" s="232" t="s">
        <v>1</v>
      </c>
      <c r="I132" s="234"/>
      <c r="J132" s="231"/>
      <c r="K132" s="231"/>
      <c r="L132" s="235"/>
      <c r="M132" s="236"/>
      <c r="N132" s="237"/>
      <c r="O132" s="237"/>
      <c r="P132" s="237"/>
      <c r="Q132" s="237"/>
      <c r="R132" s="237"/>
      <c r="S132" s="237"/>
      <c r="T132" s="238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9" t="s">
        <v>149</v>
      </c>
      <c r="AU132" s="239" t="s">
        <v>80</v>
      </c>
      <c r="AV132" s="12" t="s">
        <v>80</v>
      </c>
      <c r="AW132" s="12" t="s">
        <v>30</v>
      </c>
      <c r="AX132" s="12" t="s">
        <v>73</v>
      </c>
      <c r="AY132" s="239" t="s">
        <v>138</v>
      </c>
    </row>
    <row r="133" s="12" customFormat="1">
      <c r="A133" s="12"/>
      <c r="B133" s="230"/>
      <c r="C133" s="231"/>
      <c r="D133" s="223" t="s">
        <v>149</v>
      </c>
      <c r="E133" s="232" t="s">
        <v>1</v>
      </c>
      <c r="F133" s="233" t="s">
        <v>1233</v>
      </c>
      <c r="G133" s="231"/>
      <c r="H133" s="232" t="s">
        <v>1</v>
      </c>
      <c r="I133" s="234"/>
      <c r="J133" s="231"/>
      <c r="K133" s="231"/>
      <c r="L133" s="235"/>
      <c r="M133" s="236"/>
      <c r="N133" s="237"/>
      <c r="O133" s="237"/>
      <c r="P133" s="237"/>
      <c r="Q133" s="237"/>
      <c r="R133" s="237"/>
      <c r="S133" s="237"/>
      <c r="T133" s="238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9" t="s">
        <v>149</v>
      </c>
      <c r="AU133" s="239" t="s">
        <v>80</v>
      </c>
      <c r="AV133" s="12" t="s">
        <v>80</v>
      </c>
      <c r="AW133" s="12" t="s">
        <v>30</v>
      </c>
      <c r="AX133" s="12" t="s">
        <v>73</v>
      </c>
      <c r="AY133" s="239" t="s">
        <v>138</v>
      </c>
    </row>
    <row r="134" s="12" customFormat="1">
      <c r="A134" s="12"/>
      <c r="B134" s="230"/>
      <c r="C134" s="231"/>
      <c r="D134" s="223" t="s">
        <v>149</v>
      </c>
      <c r="E134" s="232" t="s">
        <v>1</v>
      </c>
      <c r="F134" s="233" t="s">
        <v>1234</v>
      </c>
      <c r="G134" s="231"/>
      <c r="H134" s="232" t="s">
        <v>1</v>
      </c>
      <c r="I134" s="234"/>
      <c r="J134" s="231"/>
      <c r="K134" s="231"/>
      <c r="L134" s="235"/>
      <c r="M134" s="236"/>
      <c r="N134" s="237"/>
      <c r="O134" s="237"/>
      <c r="P134" s="237"/>
      <c r="Q134" s="237"/>
      <c r="R134" s="237"/>
      <c r="S134" s="237"/>
      <c r="T134" s="238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9" t="s">
        <v>149</v>
      </c>
      <c r="AU134" s="239" t="s">
        <v>80</v>
      </c>
      <c r="AV134" s="12" t="s">
        <v>80</v>
      </c>
      <c r="AW134" s="12" t="s">
        <v>30</v>
      </c>
      <c r="AX134" s="12" t="s">
        <v>73</v>
      </c>
      <c r="AY134" s="239" t="s">
        <v>138</v>
      </c>
    </row>
    <row r="135" s="12" customFormat="1">
      <c r="A135" s="12"/>
      <c r="B135" s="230"/>
      <c r="C135" s="231"/>
      <c r="D135" s="223" t="s">
        <v>149</v>
      </c>
      <c r="E135" s="232" t="s">
        <v>1</v>
      </c>
      <c r="F135" s="233" t="s">
        <v>1235</v>
      </c>
      <c r="G135" s="231"/>
      <c r="H135" s="232" t="s">
        <v>1</v>
      </c>
      <c r="I135" s="234"/>
      <c r="J135" s="231"/>
      <c r="K135" s="231"/>
      <c r="L135" s="235"/>
      <c r="M135" s="236"/>
      <c r="N135" s="237"/>
      <c r="O135" s="237"/>
      <c r="P135" s="237"/>
      <c r="Q135" s="237"/>
      <c r="R135" s="237"/>
      <c r="S135" s="237"/>
      <c r="T135" s="238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39" t="s">
        <v>149</v>
      </c>
      <c r="AU135" s="239" t="s">
        <v>80</v>
      </c>
      <c r="AV135" s="12" t="s">
        <v>80</v>
      </c>
      <c r="AW135" s="12" t="s">
        <v>30</v>
      </c>
      <c r="AX135" s="12" t="s">
        <v>73</v>
      </c>
      <c r="AY135" s="239" t="s">
        <v>138</v>
      </c>
    </row>
    <row r="136" s="12" customFormat="1">
      <c r="A136" s="12"/>
      <c r="B136" s="230"/>
      <c r="C136" s="231"/>
      <c r="D136" s="223" t="s">
        <v>149</v>
      </c>
      <c r="E136" s="232" t="s">
        <v>1</v>
      </c>
      <c r="F136" s="233" t="s">
        <v>1236</v>
      </c>
      <c r="G136" s="231"/>
      <c r="H136" s="232" t="s">
        <v>1</v>
      </c>
      <c r="I136" s="234"/>
      <c r="J136" s="231"/>
      <c r="K136" s="231"/>
      <c r="L136" s="235"/>
      <c r="M136" s="236"/>
      <c r="N136" s="237"/>
      <c r="O136" s="237"/>
      <c r="P136" s="237"/>
      <c r="Q136" s="237"/>
      <c r="R136" s="237"/>
      <c r="S136" s="237"/>
      <c r="T136" s="238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9" t="s">
        <v>149</v>
      </c>
      <c r="AU136" s="239" t="s">
        <v>80</v>
      </c>
      <c r="AV136" s="12" t="s">
        <v>80</v>
      </c>
      <c r="AW136" s="12" t="s">
        <v>30</v>
      </c>
      <c r="AX136" s="12" t="s">
        <v>73</v>
      </c>
      <c r="AY136" s="239" t="s">
        <v>138</v>
      </c>
    </row>
    <row r="137" s="14" customFormat="1">
      <c r="A137" s="14"/>
      <c r="B137" s="251"/>
      <c r="C137" s="252"/>
      <c r="D137" s="223" t="s">
        <v>149</v>
      </c>
      <c r="E137" s="253" t="s">
        <v>1</v>
      </c>
      <c r="F137" s="254" t="s">
        <v>153</v>
      </c>
      <c r="G137" s="252"/>
      <c r="H137" s="255">
        <v>1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149</v>
      </c>
      <c r="AU137" s="261" t="s">
        <v>80</v>
      </c>
      <c r="AV137" s="14" t="s">
        <v>144</v>
      </c>
      <c r="AW137" s="14" t="s">
        <v>30</v>
      </c>
      <c r="AX137" s="14" t="s">
        <v>80</v>
      </c>
      <c r="AY137" s="261" t="s">
        <v>138</v>
      </c>
    </row>
    <row r="138" s="2" customFormat="1" ht="16.5" customHeight="1">
      <c r="A138" s="38"/>
      <c r="B138" s="39"/>
      <c r="C138" s="210" t="s">
        <v>144</v>
      </c>
      <c r="D138" s="210" t="s">
        <v>139</v>
      </c>
      <c r="E138" s="211" t="s">
        <v>1237</v>
      </c>
      <c r="F138" s="212" t="s">
        <v>1238</v>
      </c>
      <c r="G138" s="213" t="s">
        <v>1084</v>
      </c>
      <c r="H138" s="214">
        <v>1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38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144</v>
      </c>
      <c r="AT138" s="221" t="s">
        <v>139</v>
      </c>
      <c r="AU138" s="221" t="s">
        <v>80</v>
      </c>
      <c r="AY138" s="17" t="s">
        <v>138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80</v>
      </c>
      <c r="BK138" s="222">
        <f>ROUND(I138*H138,2)</f>
        <v>0</v>
      </c>
      <c r="BL138" s="17" t="s">
        <v>144</v>
      </c>
      <c r="BM138" s="221" t="s">
        <v>1239</v>
      </c>
    </row>
    <row r="139" s="2" customFormat="1">
      <c r="A139" s="38"/>
      <c r="B139" s="39"/>
      <c r="C139" s="40"/>
      <c r="D139" s="223" t="s">
        <v>145</v>
      </c>
      <c r="E139" s="40"/>
      <c r="F139" s="224" t="s">
        <v>1238</v>
      </c>
      <c r="G139" s="40"/>
      <c r="H139" s="40"/>
      <c r="I139" s="225"/>
      <c r="J139" s="40"/>
      <c r="K139" s="40"/>
      <c r="L139" s="44"/>
      <c r="M139" s="226"/>
      <c r="N139" s="22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80</v>
      </c>
    </row>
    <row r="140" s="11" customFormat="1" ht="25.92" customHeight="1">
      <c r="A140" s="11"/>
      <c r="B140" s="196"/>
      <c r="C140" s="197"/>
      <c r="D140" s="198" t="s">
        <v>72</v>
      </c>
      <c r="E140" s="199" t="s">
        <v>1240</v>
      </c>
      <c r="F140" s="199" t="s">
        <v>1241</v>
      </c>
      <c r="G140" s="197"/>
      <c r="H140" s="197"/>
      <c r="I140" s="200"/>
      <c r="J140" s="201">
        <f>BK140</f>
        <v>0</v>
      </c>
      <c r="K140" s="197"/>
      <c r="L140" s="202"/>
      <c r="M140" s="203"/>
      <c r="N140" s="204"/>
      <c r="O140" s="204"/>
      <c r="P140" s="205">
        <f>SUM(P141:P147)</f>
        <v>0</v>
      </c>
      <c r="Q140" s="204"/>
      <c r="R140" s="205">
        <f>SUM(R141:R147)</f>
        <v>0</v>
      </c>
      <c r="S140" s="204"/>
      <c r="T140" s="206">
        <f>SUM(T141:T147)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07" t="s">
        <v>80</v>
      </c>
      <c r="AT140" s="208" t="s">
        <v>72</v>
      </c>
      <c r="AU140" s="208" t="s">
        <v>73</v>
      </c>
      <c r="AY140" s="207" t="s">
        <v>138</v>
      </c>
      <c r="BK140" s="209">
        <f>SUM(BK141:BK147)</f>
        <v>0</v>
      </c>
    </row>
    <row r="141" s="2" customFormat="1" ht="21.75" customHeight="1">
      <c r="A141" s="38"/>
      <c r="B141" s="39"/>
      <c r="C141" s="210" t="s">
        <v>171</v>
      </c>
      <c r="D141" s="210" t="s">
        <v>139</v>
      </c>
      <c r="E141" s="211" t="s">
        <v>1242</v>
      </c>
      <c r="F141" s="212" t="s">
        <v>1243</v>
      </c>
      <c r="G141" s="213" t="s">
        <v>1244</v>
      </c>
      <c r="H141" s="214">
        <v>1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38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144</v>
      </c>
      <c r="AT141" s="221" t="s">
        <v>139</v>
      </c>
      <c r="AU141" s="221" t="s">
        <v>80</v>
      </c>
      <c r="AY141" s="17" t="s">
        <v>138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80</v>
      </c>
      <c r="BK141" s="222">
        <f>ROUND(I141*H141,2)</f>
        <v>0</v>
      </c>
      <c r="BL141" s="17" t="s">
        <v>144</v>
      </c>
      <c r="BM141" s="221" t="s">
        <v>1245</v>
      </c>
    </row>
    <row r="142" s="2" customFormat="1">
      <c r="A142" s="38"/>
      <c r="B142" s="39"/>
      <c r="C142" s="40"/>
      <c r="D142" s="223" t="s">
        <v>145</v>
      </c>
      <c r="E142" s="40"/>
      <c r="F142" s="224" t="s">
        <v>1243</v>
      </c>
      <c r="G142" s="40"/>
      <c r="H142" s="40"/>
      <c r="I142" s="225"/>
      <c r="J142" s="40"/>
      <c r="K142" s="40"/>
      <c r="L142" s="44"/>
      <c r="M142" s="226"/>
      <c r="N142" s="22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80</v>
      </c>
    </row>
    <row r="143" s="13" customFormat="1">
      <c r="A143" s="13"/>
      <c r="B143" s="240"/>
      <c r="C143" s="241"/>
      <c r="D143" s="223" t="s">
        <v>149</v>
      </c>
      <c r="E143" s="242" t="s">
        <v>1</v>
      </c>
      <c r="F143" s="243" t="s">
        <v>80</v>
      </c>
      <c r="G143" s="241"/>
      <c r="H143" s="244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149</v>
      </c>
      <c r="AU143" s="250" t="s">
        <v>80</v>
      </c>
      <c r="AV143" s="13" t="s">
        <v>82</v>
      </c>
      <c r="AW143" s="13" t="s">
        <v>30</v>
      </c>
      <c r="AX143" s="13" t="s">
        <v>73</v>
      </c>
      <c r="AY143" s="250" t="s">
        <v>138</v>
      </c>
    </row>
    <row r="144" s="12" customFormat="1">
      <c r="A144" s="12"/>
      <c r="B144" s="230"/>
      <c r="C144" s="231"/>
      <c r="D144" s="223" t="s">
        <v>149</v>
      </c>
      <c r="E144" s="232" t="s">
        <v>1</v>
      </c>
      <c r="F144" s="233" t="s">
        <v>1246</v>
      </c>
      <c r="G144" s="231"/>
      <c r="H144" s="232" t="s">
        <v>1</v>
      </c>
      <c r="I144" s="234"/>
      <c r="J144" s="231"/>
      <c r="K144" s="231"/>
      <c r="L144" s="235"/>
      <c r="M144" s="236"/>
      <c r="N144" s="237"/>
      <c r="O144" s="237"/>
      <c r="P144" s="237"/>
      <c r="Q144" s="237"/>
      <c r="R144" s="237"/>
      <c r="S144" s="237"/>
      <c r="T144" s="238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9" t="s">
        <v>149</v>
      </c>
      <c r="AU144" s="239" t="s">
        <v>80</v>
      </c>
      <c r="AV144" s="12" t="s">
        <v>80</v>
      </c>
      <c r="AW144" s="12" t="s">
        <v>30</v>
      </c>
      <c r="AX144" s="12" t="s">
        <v>73</v>
      </c>
      <c r="AY144" s="239" t="s">
        <v>138</v>
      </c>
    </row>
    <row r="145" s="12" customFormat="1">
      <c r="A145" s="12"/>
      <c r="B145" s="230"/>
      <c r="C145" s="231"/>
      <c r="D145" s="223" t="s">
        <v>149</v>
      </c>
      <c r="E145" s="232" t="s">
        <v>1</v>
      </c>
      <c r="F145" s="233" t="s">
        <v>1247</v>
      </c>
      <c r="G145" s="231"/>
      <c r="H145" s="232" t="s">
        <v>1</v>
      </c>
      <c r="I145" s="234"/>
      <c r="J145" s="231"/>
      <c r="K145" s="231"/>
      <c r="L145" s="235"/>
      <c r="M145" s="236"/>
      <c r="N145" s="237"/>
      <c r="O145" s="237"/>
      <c r="P145" s="237"/>
      <c r="Q145" s="237"/>
      <c r="R145" s="237"/>
      <c r="S145" s="237"/>
      <c r="T145" s="238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9" t="s">
        <v>149</v>
      </c>
      <c r="AU145" s="239" t="s">
        <v>80</v>
      </c>
      <c r="AV145" s="12" t="s">
        <v>80</v>
      </c>
      <c r="AW145" s="12" t="s">
        <v>30</v>
      </c>
      <c r="AX145" s="12" t="s">
        <v>73</v>
      </c>
      <c r="AY145" s="239" t="s">
        <v>138</v>
      </c>
    </row>
    <row r="146" s="12" customFormat="1">
      <c r="A146" s="12"/>
      <c r="B146" s="230"/>
      <c r="C146" s="231"/>
      <c r="D146" s="223" t="s">
        <v>149</v>
      </c>
      <c r="E146" s="232" t="s">
        <v>1</v>
      </c>
      <c r="F146" s="233" t="s">
        <v>1248</v>
      </c>
      <c r="G146" s="231"/>
      <c r="H146" s="232" t="s">
        <v>1</v>
      </c>
      <c r="I146" s="234"/>
      <c r="J146" s="231"/>
      <c r="K146" s="231"/>
      <c r="L146" s="235"/>
      <c r="M146" s="236"/>
      <c r="N146" s="237"/>
      <c r="O146" s="237"/>
      <c r="P146" s="237"/>
      <c r="Q146" s="237"/>
      <c r="R146" s="237"/>
      <c r="S146" s="237"/>
      <c r="T146" s="238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9" t="s">
        <v>149</v>
      </c>
      <c r="AU146" s="239" t="s">
        <v>80</v>
      </c>
      <c r="AV146" s="12" t="s">
        <v>80</v>
      </c>
      <c r="AW146" s="12" t="s">
        <v>30</v>
      </c>
      <c r="AX146" s="12" t="s">
        <v>73</v>
      </c>
      <c r="AY146" s="239" t="s">
        <v>138</v>
      </c>
    </row>
    <row r="147" s="14" customFormat="1">
      <c r="A147" s="14"/>
      <c r="B147" s="251"/>
      <c r="C147" s="252"/>
      <c r="D147" s="223" t="s">
        <v>149</v>
      </c>
      <c r="E147" s="253" t="s">
        <v>1</v>
      </c>
      <c r="F147" s="254" t="s">
        <v>153</v>
      </c>
      <c r="G147" s="252"/>
      <c r="H147" s="255">
        <v>1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149</v>
      </c>
      <c r="AU147" s="261" t="s">
        <v>80</v>
      </c>
      <c r="AV147" s="14" t="s">
        <v>144</v>
      </c>
      <c r="AW147" s="14" t="s">
        <v>30</v>
      </c>
      <c r="AX147" s="14" t="s">
        <v>80</v>
      </c>
      <c r="AY147" s="261" t="s">
        <v>138</v>
      </c>
    </row>
    <row r="148" s="11" customFormat="1" ht="25.92" customHeight="1">
      <c r="A148" s="11"/>
      <c r="B148" s="196"/>
      <c r="C148" s="197"/>
      <c r="D148" s="198" t="s">
        <v>72</v>
      </c>
      <c r="E148" s="199" t="s">
        <v>1249</v>
      </c>
      <c r="F148" s="199" t="s">
        <v>1194</v>
      </c>
      <c r="G148" s="197"/>
      <c r="H148" s="197"/>
      <c r="I148" s="200"/>
      <c r="J148" s="201">
        <f>BK148</f>
        <v>0</v>
      </c>
      <c r="K148" s="197"/>
      <c r="L148" s="202"/>
      <c r="M148" s="203"/>
      <c r="N148" s="204"/>
      <c r="O148" s="204"/>
      <c r="P148" s="205">
        <f>SUM(P149:P189)</f>
        <v>0</v>
      </c>
      <c r="Q148" s="204"/>
      <c r="R148" s="205">
        <f>SUM(R149:R189)</f>
        <v>0</v>
      </c>
      <c r="S148" s="204"/>
      <c r="T148" s="206">
        <f>SUM(T149:T189)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07" t="s">
        <v>80</v>
      </c>
      <c r="AT148" s="208" t="s">
        <v>72</v>
      </c>
      <c r="AU148" s="208" t="s">
        <v>73</v>
      </c>
      <c r="AY148" s="207" t="s">
        <v>138</v>
      </c>
      <c r="BK148" s="209">
        <f>SUM(BK149:BK189)</f>
        <v>0</v>
      </c>
    </row>
    <row r="149" s="2" customFormat="1" ht="16.5" customHeight="1">
      <c r="A149" s="38"/>
      <c r="B149" s="39"/>
      <c r="C149" s="210" t="s">
        <v>80</v>
      </c>
      <c r="D149" s="210" t="s">
        <v>139</v>
      </c>
      <c r="E149" s="211" t="s">
        <v>1250</v>
      </c>
      <c r="F149" s="212" t="s">
        <v>1194</v>
      </c>
      <c r="G149" s="213" t="s">
        <v>1084</v>
      </c>
      <c r="H149" s="214">
        <v>1</v>
      </c>
      <c r="I149" s="215"/>
      <c r="J149" s="216">
        <f>ROUND(I149*H149,2)</f>
        <v>0</v>
      </c>
      <c r="K149" s="212" t="s">
        <v>143</v>
      </c>
      <c r="L149" s="44"/>
      <c r="M149" s="217" t="s">
        <v>1</v>
      </c>
      <c r="N149" s="218" t="s">
        <v>38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144</v>
      </c>
      <c r="AT149" s="221" t="s">
        <v>139</v>
      </c>
      <c r="AU149" s="221" t="s">
        <v>80</v>
      </c>
      <c r="AY149" s="17" t="s">
        <v>138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80</v>
      </c>
      <c r="BK149" s="222">
        <f>ROUND(I149*H149,2)</f>
        <v>0</v>
      </c>
      <c r="BL149" s="17" t="s">
        <v>144</v>
      </c>
      <c r="BM149" s="221" t="s">
        <v>82</v>
      </c>
    </row>
    <row r="150" s="2" customFormat="1">
      <c r="A150" s="38"/>
      <c r="B150" s="39"/>
      <c r="C150" s="40"/>
      <c r="D150" s="223" t="s">
        <v>145</v>
      </c>
      <c r="E150" s="40"/>
      <c r="F150" s="224" t="s">
        <v>1194</v>
      </c>
      <c r="G150" s="40"/>
      <c r="H150" s="40"/>
      <c r="I150" s="225"/>
      <c r="J150" s="40"/>
      <c r="K150" s="40"/>
      <c r="L150" s="44"/>
      <c r="M150" s="226"/>
      <c r="N150" s="22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145</v>
      </c>
      <c r="AU150" s="17" t="s">
        <v>80</v>
      </c>
    </row>
    <row r="151" s="2" customFormat="1">
      <c r="A151" s="38"/>
      <c r="B151" s="39"/>
      <c r="C151" s="40"/>
      <c r="D151" s="228" t="s">
        <v>147</v>
      </c>
      <c r="E151" s="40"/>
      <c r="F151" s="229" t="s">
        <v>1251</v>
      </c>
      <c r="G151" s="40"/>
      <c r="H151" s="40"/>
      <c r="I151" s="225"/>
      <c r="J151" s="40"/>
      <c r="K151" s="40"/>
      <c r="L151" s="44"/>
      <c r="M151" s="226"/>
      <c r="N151" s="22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147</v>
      </c>
      <c r="AU151" s="17" t="s">
        <v>80</v>
      </c>
    </row>
    <row r="152" s="13" customFormat="1">
      <c r="A152" s="13"/>
      <c r="B152" s="240"/>
      <c r="C152" s="241"/>
      <c r="D152" s="223" t="s">
        <v>149</v>
      </c>
      <c r="E152" s="242" t="s">
        <v>1</v>
      </c>
      <c r="F152" s="243" t="s">
        <v>80</v>
      </c>
      <c r="G152" s="241"/>
      <c r="H152" s="244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149</v>
      </c>
      <c r="AU152" s="250" t="s">
        <v>80</v>
      </c>
      <c r="AV152" s="13" t="s">
        <v>82</v>
      </c>
      <c r="AW152" s="13" t="s">
        <v>30</v>
      </c>
      <c r="AX152" s="13" t="s">
        <v>73</v>
      </c>
      <c r="AY152" s="250" t="s">
        <v>138</v>
      </c>
    </row>
    <row r="153" s="12" customFormat="1">
      <c r="A153" s="12"/>
      <c r="B153" s="230"/>
      <c r="C153" s="231"/>
      <c r="D153" s="223" t="s">
        <v>149</v>
      </c>
      <c r="E153" s="232" t="s">
        <v>1</v>
      </c>
      <c r="F153" s="233" t="s">
        <v>1252</v>
      </c>
      <c r="G153" s="231"/>
      <c r="H153" s="232" t="s">
        <v>1</v>
      </c>
      <c r="I153" s="234"/>
      <c r="J153" s="231"/>
      <c r="K153" s="231"/>
      <c r="L153" s="235"/>
      <c r="M153" s="236"/>
      <c r="N153" s="237"/>
      <c r="O153" s="237"/>
      <c r="P153" s="237"/>
      <c r="Q153" s="237"/>
      <c r="R153" s="237"/>
      <c r="S153" s="237"/>
      <c r="T153" s="238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9" t="s">
        <v>149</v>
      </c>
      <c r="AU153" s="239" t="s">
        <v>80</v>
      </c>
      <c r="AV153" s="12" t="s">
        <v>80</v>
      </c>
      <c r="AW153" s="12" t="s">
        <v>30</v>
      </c>
      <c r="AX153" s="12" t="s">
        <v>73</v>
      </c>
      <c r="AY153" s="239" t="s">
        <v>138</v>
      </c>
    </row>
    <row r="154" s="12" customFormat="1">
      <c r="A154" s="12"/>
      <c r="B154" s="230"/>
      <c r="C154" s="231"/>
      <c r="D154" s="223" t="s">
        <v>149</v>
      </c>
      <c r="E154" s="232" t="s">
        <v>1</v>
      </c>
      <c r="F154" s="233" t="s">
        <v>1253</v>
      </c>
      <c r="G154" s="231"/>
      <c r="H154" s="232" t="s">
        <v>1</v>
      </c>
      <c r="I154" s="234"/>
      <c r="J154" s="231"/>
      <c r="K154" s="231"/>
      <c r="L154" s="235"/>
      <c r="M154" s="236"/>
      <c r="N154" s="237"/>
      <c r="O154" s="237"/>
      <c r="P154" s="237"/>
      <c r="Q154" s="237"/>
      <c r="R154" s="237"/>
      <c r="S154" s="237"/>
      <c r="T154" s="238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9" t="s">
        <v>149</v>
      </c>
      <c r="AU154" s="239" t="s">
        <v>80</v>
      </c>
      <c r="AV154" s="12" t="s">
        <v>80</v>
      </c>
      <c r="AW154" s="12" t="s">
        <v>30</v>
      </c>
      <c r="AX154" s="12" t="s">
        <v>73</v>
      </c>
      <c r="AY154" s="239" t="s">
        <v>138</v>
      </c>
    </row>
    <row r="155" s="12" customFormat="1">
      <c r="A155" s="12"/>
      <c r="B155" s="230"/>
      <c r="C155" s="231"/>
      <c r="D155" s="223" t="s">
        <v>149</v>
      </c>
      <c r="E155" s="232" t="s">
        <v>1</v>
      </c>
      <c r="F155" s="233" t="s">
        <v>1254</v>
      </c>
      <c r="G155" s="231"/>
      <c r="H155" s="232" t="s">
        <v>1</v>
      </c>
      <c r="I155" s="234"/>
      <c r="J155" s="231"/>
      <c r="K155" s="231"/>
      <c r="L155" s="235"/>
      <c r="M155" s="236"/>
      <c r="N155" s="237"/>
      <c r="O155" s="237"/>
      <c r="P155" s="237"/>
      <c r="Q155" s="237"/>
      <c r="R155" s="237"/>
      <c r="S155" s="237"/>
      <c r="T155" s="238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9" t="s">
        <v>149</v>
      </c>
      <c r="AU155" s="239" t="s">
        <v>80</v>
      </c>
      <c r="AV155" s="12" t="s">
        <v>80</v>
      </c>
      <c r="AW155" s="12" t="s">
        <v>30</v>
      </c>
      <c r="AX155" s="12" t="s">
        <v>73</v>
      </c>
      <c r="AY155" s="239" t="s">
        <v>138</v>
      </c>
    </row>
    <row r="156" s="12" customFormat="1">
      <c r="A156" s="12"/>
      <c r="B156" s="230"/>
      <c r="C156" s="231"/>
      <c r="D156" s="223" t="s">
        <v>149</v>
      </c>
      <c r="E156" s="232" t="s">
        <v>1</v>
      </c>
      <c r="F156" s="233" t="s">
        <v>1255</v>
      </c>
      <c r="G156" s="231"/>
      <c r="H156" s="232" t="s">
        <v>1</v>
      </c>
      <c r="I156" s="234"/>
      <c r="J156" s="231"/>
      <c r="K156" s="231"/>
      <c r="L156" s="235"/>
      <c r="M156" s="236"/>
      <c r="N156" s="237"/>
      <c r="O156" s="237"/>
      <c r="P156" s="237"/>
      <c r="Q156" s="237"/>
      <c r="R156" s="237"/>
      <c r="S156" s="237"/>
      <c r="T156" s="238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39" t="s">
        <v>149</v>
      </c>
      <c r="AU156" s="239" t="s">
        <v>80</v>
      </c>
      <c r="AV156" s="12" t="s">
        <v>80</v>
      </c>
      <c r="AW156" s="12" t="s">
        <v>30</v>
      </c>
      <c r="AX156" s="12" t="s">
        <v>73</v>
      </c>
      <c r="AY156" s="239" t="s">
        <v>138</v>
      </c>
    </row>
    <row r="157" s="12" customFormat="1">
      <c r="A157" s="12"/>
      <c r="B157" s="230"/>
      <c r="C157" s="231"/>
      <c r="D157" s="223" t="s">
        <v>149</v>
      </c>
      <c r="E157" s="232" t="s">
        <v>1</v>
      </c>
      <c r="F157" s="233" t="s">
        <v>1256</v>
      </c>
      <c r="G157" s="231"/>
      <c r="H157" s="232" t="s">
        <v>1</v>
      </c>
      <c r="I157" s="234"/>
      <c r="J157" s="231"/>
      <c r="K157" s="231"/>
      <c r="L157" s="235"/>
      <c r="M157" s="236"/>
      <c r="N157" s="237"/>
      <c r="O157" s="237"/>
      <c r="P157" s="237"/>
      <c r="Q157" s="237"/>
      <c r="R157" s="237"/>
      <c r="S157" s="237"/>
      <c r="T157" s="238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9" t="s">
        <v>149</v>
      </c>
      <c r="AU157" s="239" t="s">
        <v>80</v>
      </c>
      <c r="AV157" s="12" t="s">
        <v>80</v>
      </c>
      <c r="AW157" s="12" t="s">
        <v>30</v>
      </c>
      <c r="AX157" s="12" t="s">
        <v>73</v>
      </c>
      <c r="AY157" s="239" t="s">
        <v>138</v>
      </c>
    </row>
    <row r="158" s="12" customFormat="1">
      <c r="A158" s="12"/>
      <c r="B158" s="230"/>
      <c r="C158" s="231"/>
      <c r="D158" s="223" t="s">
        <v>149</v>
      </c>
      <c r="E158" s="232" t="s">
        <v>1</v>
      </c>
      <c r="F158" s="233" t="s">
        <v>1257</v>
      </c>
      <c r="G158" s="231"/>
      <c r="H158" s="232" t="s">
        <v>1</v>
      </c>
      <c r="I158" s="234"/>
      <c r="J158" s="231"/>
      <c r="K158" s="231"/>
      <c r="L158" s="235"/>
      <c r="M158" s="236"/>
      <c r="N158" s="237"/>
      <c r="O158" s="237"/>
      <c r="P158" s="237"/>
      <c r="Q158" s="237"/>
      <c r="R158" s="237"/>
      <c r="S158" s="237"/>
      <c r="T158" s="238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9" t="s">
        <v>149</v>
      </c>
      <c r="AU158" s="239" t="s">
        <v>80</v>
      </c>
      <c r="AV158" s="12" t="s">
        <v>80</v>
      </c>
      <c r="AW158" s="12" t="s">
        <v>30</v>
      </c>
      <c r="AX158" s="12" t="s">
        <v>73</v>
      </c>
      <c r="AY158" s="239" t="s">
        <v>138</v>
      </c>
    </row>
    <row r="159" s="12" customFormat="1">
      <c r="A159" s="12"/>
      <c r="B159" s="230"/>
      <c r="C159" s="231"/>
      <c r="D159" s="223" t="s">
        <v>149</v>
      </c>
      <c r="E159" s="232" t="s">
        <v>1</v>
      </c>
      <c r="F159" s="233" t="s">
        <v>1258</v>
      </c>
      <c r="G159" s="231"/>
      <c r="H159" s="232" t="s">
        <v>1</v>
      </c>
      <c r="I159" s="234"/>
      <c r="J159" s="231"/>
      <c r="K159" s="231"/>
      <c r="L159" s="235"/>
      <c r="M159" s="236"/>
      <c r="N159" s="237"/>
      <c r="O159" s="237"/>
      <c r="P159" s="237"/>
      <c r="Q159" s="237"/>
      <c r="R159" s="237"/>
      <c r="S159" s="237"/>
      <c r="T159" s="238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9" t="s">
        <v>149</v>
      </c>
      <c r="AU159" s="239" t="s">
        <v>80</v>
      </c>
      <c r="AV159" s="12" t="s">
        <v>80</v>
      </c>
      <c r="AW159" s="12" t="s">
        <v>30</v>
      </c>
      <c r="AX159" s="12" t="s">
        <v>73</v>
      </c>
      <c r="AY159" s="239" t="s">
        <v>138</v>
      </c>
    </row>
    <row r="160" s="12" customFormat="1">
      <c r="A160" s="12"/>
      <c r="B160" s="230"/>
      <c r="C160" s="231"/>
      <c r="D160" s="223" t="s">
        <v>149</v>
      </c>
      <c r="E160" s="232" t="s">
        <v>1</v>
      </c>
      <c r="F160" s="233" t="s">
        <v>1259</v>
      </c>
      <c r="G160" s="231"/>
      <c r="H160" s="232" t="s">
        <v>1</v>
      </c>
      <c r="I160" s="234"/>
      <c r="J160" s="231"/>
      <c r="K160" s="231"/>
      <c r="L160" s="235"/>
      <c r="M160" s="236"/>
      <c r="N160" s="237"/>
      <c r="O160" s="237"/>
      <c r="P160" s="237"/>
      <c r="Q160" s="237"/>
      <c r="R160" s="237"/>
      <c r="S160" s="237"/>
      <c r="T160" s="238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39" t="s">
        <v>149</v>
      </c>
      <c r="AU160" s="239" t="s">
        <v>80</v>
      </c>
      <c r="AV160" s="12" t="s">
        <v>80</v>
      </c>
      <c r="AW160" s="12" t="s">
        <v>30</v>
      </c>
      <c r="AX160" s="12" t="s">
        <v>73</v>
      </c>
      <c r="AY160" s="239" t="s">
        <v>138</v>
      </c>
    </row>
    <row r="161" s="12" customFormat="1">
      <c r="A161" s="12"/>
      <c r="B161" s="230"/>
      <c r="C161" s="231"/>
      <c r="D161" s="223" t="s">
        <v>149</v>
      </c>
      <c r="E161" s="232" t="s">
        <v>1</v>
      </c>
      <c r="F161" s="233" t="s">
        <v>1260</v>
      </c>
      <c r="G161" s="231"/>
      <c r="H161" s="232" t="s">
        <v>1</v>
      </c>
      <c r="I161" s="234"/>
      <c r="J161" s="231"/>
      <c r="K161" s="231"/>
      <c r="L161" s="235"/>
      <c r="M161" s="236"/>
      <c r="N161" s="237"/>
      <c r="O161" s="237"/>
      <c r="P161" s="237"/>
      <c r="Q161" s="237"/>
      <c r="R161" s="237"/>
      <c r="S161" s="237"/>
      <c r="T161" s="238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9" t="s">
        <v>149</v>
      </c>
      <c r="AU161" s="239" t="s">
        <v>80</v>
      </c>
      <c r="AV161" s="12" t="s">
        <v>80</v>
      </c>
      <c r="AW161" s="12" t="s">
        <v>30</v>
      </c>
      <c r="AX161" s="12" t="s">
        <v>73</v>
      </c>
      <c r="AY161" s="239" t="s">
        <v>138</v>
      </c>
    </row>
    <row r="162" s="12" customFormat="1">
      <c r="A162" s="12"/>
      <c r="B162" s="230"/>
      <c r="C162" s="231"/>
      <c r="D162" s="223" t="s">
        <v>149</v>
      </c>
      <c r="E162" s="232" t="s">
        <v>1</v>
      </c>
      <c r="F162" s="233" t="s">
        <v>1261</v>
      </c>
      <c r="G162" s="231"/>
      <c r="H162" s="232" t="s">
        <v>1</v>
      </c>
      <c r="I162" s="234"/>
      <c r="J162" s="231"/>
      <c r="K162" s="231"/>
      <c r="L162" s="235"/>
      <c r="M162" s="236"/>
      <c r="N162" s="237"/>
      <c r="O162" s="237"/>
      <c r="P162" s="237"/>
      <c r="Q162" s="237"/>
      <c r="R162" s="237"/>
      <c r="S162" s="237"/>
      <c r="T162" s="238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9" t="s">
        <v>149</v>
      </c>
      <c r="AU162" s="239" t="s">
        <v>80</v>
      </c>
      <c r="AV162" s="12" t="s">
        <v>80</v>
      </c>
      <c r="AW162" s="12" t="s">
        <v>30</v>
      </c>
      <c r="AX162" s="12" t="s">
        <v>73</v>
      </c>
      <c r="AY162" s="239" t="s">
        <v>138</v>
      </c>
    </row>
    <row r="163" s="12" customFormat="1">
      <c r="A163" s="12"/>
      <c r="B163" s="230"/>
      <c r="C163" s="231"/>
      <c r="D163" s="223" t="s">
        <v>149</v>
      </c>
      <c r="E163" s="232" t="s">
        <v>1</v>
      </c>
      <c r="F163" s="233" t="s">
        <v>1262</v>
      </c>
      <c r="G163" s="231"/>
      <c r="H163" s="232" t="s">
        <v>1</v>
      </c>
      <c r="I163" s="234"/>
      <c r="J163" s="231"/>
      <c r="K163" s="231"/>
      <c r="L163" s="235"/>
      <c r="M163" s="236"/>
      <c r="N163" s="237"/>
      <c r="O163" s="237"/>
      <c r="P163" s="237"/>
      <c r="Q163" s="237"/>
      <c r="R163" s="237"/>
      <c r="S163" s="237"/>
      <c r="T163" s="238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39" t="s">
        <v>149</v>
      </c>
      <c r="AU163" s="239" t="s">
        <v>80</v>
      </c>
      <c r="AV163" s="12" t="s">
        <v>80</v>
      </c>
      <c r="AW163" s="12" t="s">
        <v>30</v>
      </c>
      <c r="AX163" s="12" t="s">
        <v>73</v>
      </c>
      <c r="AY163" s="239" t="s">
        <v>138</v>
      </c>
    </row>
    <row r="164" s="12" customFormat="1">
      <c r="A164" s="12"/>
      <c r="B164" s="230"/>
      <c r="C164" s="231"/>
      <c r="D164" s="223" t="s">
        <v>149</v>
      </c>
      <c r="E164" s="232" t="s">
        <v>1</v>
      </c>
      <c r="F164" s="233" t="s">
        <v>1263</v>
      </c>
      <c r="G164" s="231"/>
      <c r="H164" s="232" t="s">
        <v>1</v>
      </c>
      <c r="I164" s="234"/>
      <c r="J164" s="231"/>
      <c r="K164" s="231"/>
      <c r="L164" s="235"/>
      <c r="M164" s="236"/>
      <c r="N164" s="237"/>
      <c r="O164" s="237"/>
      <c r="P164" s="237"/>
      <c r="Q164" s="237"/>
      <c r="R164" s="237"/>
      <c r="S164" s="237"/>
      <c r="T164" s="238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9" t="s">
        <v>149</v>
      </c>
      <c r="AU164" s="239" t="s">
        <v>80</v>
      </c>
      <c r="AV164" s="12" t="s">
        <v>80</v>
      </c>
      <c r="AW164" s="12" t="s">
        <v>30</v>
      </c>
      <c r="AX164" s="12" t="s">
        <v>73</v>
      </c>
      <c r="AY164" s="239" t="s">
        <v>138</v>
      </c>
    </row>
    <row r="165" s="12" customFormat="1">
      <c r="A165" s="12"/>
      <c r="B165" s="230"/>
      <c r="C165" s="231"/>
      <c r="D165" s="223" t="s">
        <v>149</v>
      </c>
      <c r="E165" s="232" t="s">
        <v>1</v>
      </c>
      <c r="F165" s="233" t="s">
        <v>1264</v>
      </c>
      <c r="G165" s="231"/>
      <c r="H165" s="232" t="s">
        <v>1</v>
      </c>
      <c r="I165" s="234"/>
      <c r="J165" s="231"/>
      <c r="K165" s="231"/>
      <c r="L165" s="235"/>
      <c r="M165" s="236"/>
      <c r="N165" s="237"/>
      <c r="O165" s="237"/>
      <c r="P165" s="237"/>
      <c r="Q165" s="237"/>
      <c r="R165" s="237"/>
      <c r="S165" s="237"/>
      <c r="T165" s="238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9" t="s">
        <v>149</v>
      </c>
      <c r="AU165" s="239" t="s">
        <v>80</v>
      </c>
      <c r="AV165" s="12" t="s">
        <v>80</v>
      </c>
      <c r="AW165" s="12" t="s">
        <v>30</v>
      </c>
      <c r="AX165" s="12" t="s">
        <v>73</v>
      </c>
      <c r="AY165" s="239" t="s">
        <v>138</v>
      </c>
    </row>
    <row r="166" s="12" customFormat="1">
      <c r="A166" s="12"/>
      <c r="B166" s="230"/>
      <c r="C166" s="231"/>
      <c r="D166" s="223" t="s">
        <v>149</v>
      </c>
      <c r="E166" s="232" t="s">
        <v>1</v>
      </c>
      <c r="F166" s="233" t="s">
        <v>1259</v>
      </c>
      <c r="G166" s="231"/>
      <c r="H166" s="232" t="s">
        <v>1</v>
      </c>
      <c r="I166" s="234"/>
      <c r="J166" s="231"/>
      <c r="K166" s="231"/>
      <c r="L166" s="235"/>
      <c r="M166" s="236"/>
      <c r="N166" s="237"/>
      <c r="O166" s="237"/>
      <c r="P166" s="237"/>
      <c r="Q166" s="237"/>
      <c r="R166" s="237"/>
      <c r="S166" s="237"/>
      <c r="T166" s="238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9" t="s">
        <v>149</v>
      </c>
      <c r="AU166" s="239" t="s">
        <v>80</v>
      </c>
      <c r="AV166" s="12" t="s">
        <v>80</v>
      </c>
      <c r="AW166" s="12" t="s">
        <v>30</v>
      </c>
      <c r="AX166" s="12" t="s">
        <v>73</v>
      </c>
      <c r="AY166" s="239" t="s">
        <v>138</v>
      </c>
    </row>
    <row r="167" s="12" customFormat="1">
      <c r="A167" s="12"/>
      <c r="B167" s="230"/>
      <c r="C167" s="231"/>
      <c r="D167" s="223" t="s">
        <v>149</v>
      </c>
      <c r="E167" s="232" t="s">
        <v>1</v>
      </c>
      <c r="F167" s="233" t="s">
        <v>1265</v>
      </c>
      <c r="G167" s="231"/>
      <c r="H167" s="232" t="s">
        <v>1</v>
      </c>
      <c r="I167" s="234"/>
      <c r="J167" s="231"/>
      <c r="K167" s="231"/>
      <c r="L167" s="235"/>
      <c r="M167" s="236"/>
      <c r="N167" s="237"/>
      <c r="O167" s="237"/>
      <c r="P167" s="237"/>
      <c r="Q167" s="237"/>
      <c r="R167" s="237"/>
      <c r="S167" s="237"/>
      <c r="T167" s="238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9" t="s">
        <v>149</v>
      </c>
      <c r="AU167" s="239" t="s">
        <v>80</v>
      </c>
      <c r="AV167" s="12" t="s">
        <v>80</v>
      </c>
      <c r="AW167" s="12" t="s">
        <v>30</v>
      </c>
      <c r="AX167" s="12" t="s">
        <v>73</v>
      </c>
      <c r="AY167" s="239" t="s">
        <v>138</v>
      </c>
    </row>
    <row r="168" s="12" customFormat="1">
      <c r="A168" s="12"/>
      <c r="B168" s="230"/>
      <c r="C168" s="231"/>
      <c r="D168" s="223" t="s">
        <v>149</v>
      </c>
      <c r="E168" s="232" t="s">
        <v>1</v>
      </c>
      <c r="F168" s="233" t="s">
        <v>1266</v>
      </c>
      <c r="G168" s="231"/>
      <c r="H168" s="232" t="s">
        <v>1</v>
      </c>
      <c r="I168" s="234"/>
      <c r="J168" s="231"/>
      <c r="K168" s="231"/>
      <c r="L168" s="235"/>
      <c r="M168" s="236"/>
      <c r="N168" s="237"/>
      <c r="O168" s="237"/>
      <c r="P168" s="237"/>
      <c r="Q168" s="237"/>
      <c r="R168" s="237"/>
      <c r="S168" s="237"/>
      <c r="T168" s="238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39" t="s">
        <v>149</v>
      </c>
      <c r="AU168" s="239" t="s">
        <v>80</v>
      </c>
      <c r="AV168" s="12" t="s">
        <v>80</v>
      </c>
      <c r="AW168" s="12" t="s">
        <v>30</v>
      </c>
      <c r="AX168" s="12" t="s">
        <v>73</v>
      </c>
      <c r="AY168" s="239" t="s">
        <v>138</v>
      </c>
    </row>
    <row r="169" s="12" customFormat="1">
      <c r="A169" s="12"/>
      <c r="B169" s="230"/>
      <c r="C169" s="231"/>
      <c r="D169" s="223" t="s">
        <v>149</v>
      </c>
      <c r="E169" s="232" t="s">
        <v>1</v>
      </c>
      <c r="F169" s="233" t="s">
        <v>1267</v>
      </c>
      <c r="G169" s="231"/>
      <c r="H169" s="232" t="s">
        <v>1</v>
      </c>
      <c r="I169" s="234"/>
      <c r="J169" s="231"/>
      <c r="K169" s="231"/>
      <c r="L169" s="235"/>
      <c r="M169" s="236"/>
      <c r="N169" s="237"/>
      <c r="O169" s="237"/>
      <c r="P169" s="237"/>
      <c r="Q169" s="237"/>
      <c r="R169" s="237"/>
      <c r="S169" s="237"/>
      <c r="T169" s="238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9" t="s">
        <v>149</v>
      </c>
      <c r="AU169" s="239" t="s">
        <v>80</v>
      </c>
      <c r="AV169" s="12" t="s">
        <v>80</v>
      </c>
      <c r="AW169" s="12" t="s">
        <v>30</v>
      </c>
      <c r="AX169" s="12" t="s">
        <v>73</v>
      </c>
      <c r="AY169" s="239" t="s">
        <v>138</v>
      </c>
    </row>
    <row r="170" s="12" customFormat="1">
      <c r="A170" s="12"/>
      <c r="B170" s="230"/>
      <c r="C170" s="231"/>
      <c r="D170" s="223" t="s">
        <v>149</v>
      </c>
      <c r="E170" s="232" t="s">
        <v>1</v>
      </c>
      <c r="F170" s="233" t="s">
        <v>1268</v>
      </c>
      <c r="G170" s="231"/>
      <c r="H170" s="232" t="s">
        <v>1</v>
      </c>
      <c r="I170" s="234"/>
      <c r="J170" s="231"/>
      <c r="K170" s="231"/>
      <c r="L170" s="235"/>
      <c r="M170" s="236"/>
      <c r="N170" s="237"/>
      <c r="O170" s="237"/>
      <c r="P170" s="237"/>
      <c r="Q170" s="237"/>
      <c r="R170" s="237"/>
      <c r="S170" s="237"/>
      <c r="T170" s="238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9" t="s">
        <v>149</v>
      </c>
      <c r="AU170" s="239" t="s">
        <v>80</v>
      </c>
      <c r="AV170" s="12" t="s">
        <v>80</v>
      </c>
      <c r="AW170" s="12" t="s">
        <v>30</v>
      </c>
      <c r="AX170" s="12" t="s">
        <v>73</v>
      </c>
      <c r="AY170" s="239" t="s">
        <v>138</v>
      </c>
    </row>
    <row r="171" s="12" customFormat="1">
      <c r="A171" s="12"/>
      <c r="B171" s="230"/>
      <c r="C171" s="231"/>
      <c r="D171" s="223" t="s">
        <v>149</v>
      </c>
      <c r="E171" s="232" t="s">
        <v>1</v>
      </c>
      <c r="F171" s="233" t="s">
        <v>1259</v>
      </c>
      <c r="G171" s="231"/>
      <c r="H171" s="232" t="s">
        <v>1</v>
      </c>
      <c r="I171" s="234"/>
      <c r="J171" s="231"/>
      <c r="K171" s="231"/>
      <c r="L171" s="235"/>
      <c r="M171" s="236"/>
      <c r="N171" s="237"/>
      <c r="O171" s="237"/>
      <c r="P171" s="237"/>
      <c r="Q171" s="237"/>
      <c r="R171" s="237"/>
      <c r="S171" s="237"/>
      <c r="T171" s="238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39" t="s">
        <v>149</v>
      </c>
      <c r="AU171" s="239" t="s">
        <v>80</v>
      </c>
      <c r="AV171" s="12" t="s">
        <v>80</v>
      </c>
      <c r="AW171" s="12" t="s">
        <v>30</v>
      </c>
      <c r="AX171" s="12" t="s">
        <v>73</v>
      </c>
      <c r="AY171" s="239" t="s">
        <v>138</v>
      </c>
    </row>
    <row r="172" s="12" customFormat="1">
      <c r="A172" s="12"/>
      <c r="B172" s="230"/>
      <c r="C172" s="231"/>
      <c r="D172" s="223" t="s">
        <v>149</v>
      </c>
      <c r="E172" s="232" t="s">
        <v>1</v>
      </c>
      <c r="F172" s="233" t="s">
        <v>1269</v>
      </c>
      <c r="G172" s="231"/>
      <c r="H172" s="232" t="s">
        <v>1</v>
      </c>
      <c r="I172" s="234"/>
      <c r="J172" s="231"/>
      <c r="K172" s="231"/>
      <c r="L172" s="235"/>
      <c r="M172" s="236"/>
      <c r="N172" s="237"/>
      <c r="O172" s="237"/>
      <c r="P172" s="237"/>
      <c r="Q172" s="237"/>
      <c r="R172" s="237"/>
      <c r="S172" s="237"/>
      <c r="T172" s="238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9" t="s">
        <v>149</v>
      </c>
      <c r="AU172" s="239" t="s">
        <v>80</v>
      </c>
      <c r="AV172" s="12" t="s">
        <v>80</v>
      </c>
      <c r="AW172" s="12" t="s">
        <v>30</v>
      </c>
      <c r="AX172" s="12" t="s">
        <v>73</v>
      </c>
      <c r="AY172" s="239" t="s">
        <v>138</v>
      </c>
    </row>
    <row r="173" s="12" customFormat="1">
      <c r="A173" s="12"/>
      <c r="B173" s="230"/>
      <c r="C173" s="231"/>
      <c r="D173" s="223" t="s">
        <v>149</v>
      </c>
      <c r="E173" s="232" t="s">
        <v>1</v>
      </c>
      <c r="F173" s="233" t="s">
        <v>1270</v>
      </c>
      <c r="G173" s="231"/>
      <c r="H173" s="232" t="s">
        <v>1</v>
      </c>
      <c r="I173" s="234"/>
      <c r="J173" s="231"/>
      <c r="K173" s="231"/>
      <c r="L173" s="235"/>
      <c r="M173" s="236"/>
      <c r="N173" s="237"/>
      <c r="O173" s="237"/>
      <c r="P173" s="237"/>
      <c r="Q173" s="237"/>
      <c r="R173" s="237"/>
      <c r="S173" s="237"/>
      <c r="T173" s="238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9" t="s">
        <v>149</v>
      </c>
      <c r="AU173" s="239" t="s">
        <v>80</v>
      </c>
      <c r="AV173" s="12" t="s">
        <v>80</v>
      </c>
      <c r="AW173" s="12" t="s">
        <v>30</v>
      </c>
      <c r="AX173" s="12" t="s">
        <v>73</v>
      </c>
      <c r="AY173" s="239" t="s">
        <v>138</v>
      </c>
    </row>
    <row r="174" s="12" customFormat="1">
      <c r="A174" s="12"/>
      <c r="B174" s="230"/>
      <c r="C174" s="231"/>
      <c r="D174" s="223" t="s">
        <v>149</v>
      </c>
      <c r="E174" s="232" t="s">
        <v>1</v>
      </c>
      <c r="F174" s="233" t="s">
        <v>1271</v>
      </c>
      <c r="G174" s="231"/>
      <c r="H174" s="232" t="s">
        <v>1</v>
      </c>
      <c r="I174" s="234"/>
      <c r="J174" s="231"/>
      <c r="K174" s="231"/>
      <c r="L174" s="235"/>
      <c r="M174" s="236"/>
      <c r="N174" s="237"/>
      <c r="O174" s="237"/>
      <c r="P174" s="237"/>
      <c r="Q174" s="237"/>
      <c r="R174" s="237"/>
      <c r="S174" s="237"/>
      <c r="T174" s="238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9" t="s">
        <v>149</v>
      </c>
      <c r="AU174" s="239" t="s">
        <v>80</v>
      </c>
      <c r="AV174" s="12" t="s">
        <v>80</v>
      </c>
      <c r="AW174" s="12" t="s">
        <v>30</v>
      </c>
      <c r="AX174" s="12" t="s">
        <v>73</v>
      </c>
      <c r="AY174" s="239" t="s">
        <v>138</v>
      </c>
    </row>
    <row r="175" s="12" customFormat="1">
      <c r="A175" s="12"/>
      <c r="B175" s="230"/>
      <c r="C175" s="231"/>
      <c r="D175" s="223" t="s">
        <v>149</v>
      </c>
      <c r="E175" s="232" t="s">
        <v>1</v>
      </c>
      <c r="F175" s="233" t="s">
        <v>1272</v>
      </c>
      <c r="G175" s="231"/>
      <c r="H175" s="232" t="s">
        <v>1</v>
      </c>
      <c r="I175" s="234"/>
      <c r="J175" s="231"/>
      <c r="K175" s="231"/>
      <c r="L175" s="235"/>
      <c r="M175" s="236"/>
      <c r="N175" s="237"/>
      <c r="O175" s="237"/>
      <c r="P175" s="237"/>
      <c r="Q175" s="237"/>
      <c r="R175" s="237"/>
      <c r="S175" s="237"/>
      <c r="T175" s="238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39" t="s">
        <v>149</v>
      </c>
      <c r="AU175" s="239" t="s">
        <v>80</v>
      </c>
      <c r="AV175" s="12" t="s">
        <v>80</v>
      </c>
      <c r="AW175" s="12" t="s">
        <v>30</v>
      </c>
      <c r="AX175" s="12" t="s">
        <v>73</v>
      </c>
      <c r="AY175" s="239" t="s">
        <v>138</v>
      </c>
    </row>
    <row r="176" s="12" customFormat="1">
      <c r="A176" s="12"/>
      <c r="B176" s="230"/>
      <c r="C176" s="231"/>
      <c r="D176" s="223" t="s">
        <v>149</v>
      </c>
      <c r="E176" s="232" t="s">
        <v>1</v>
      </c>
      <c r="F176" s="233" t="s">
        <v>1273</v>
      </c>
      <c r="G176" s="231"/>
      <c r="H176" s="232" t="s">
        <v>1</v>
      </c>
      <c r="I176" s="234"/>
      <c r="J176" s="231"/>
      <c r="K176" s="231"/>
      <c r="L176" s="235"/>
      <c r="M176" s="236"/>
      <c r="N176" s="237"/>
      <c r="O176" s="237"/>
      <c r="P176" s="237"/>
      <c r="Q176" s="237"/>
      <c r="R176" s="237"/>
      <c r="S176" s="237"/>
      <c r="T176" s="238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39" t="s">
        <v>149</v>
      </c>
      <c r="AU176" s="239" t="s">
        <v>80</v>
      </c>
      <c r="AV176" s="12" t="s">
        <v>80</v>
      </c>
      <c r="AW176" s="12" t="s">
        <v>30</v>
      </c>
      <c r="AX176" s="12" t="s">
        <v>73</v>
      </c>
      <c r="AY176" s="239" t="s">
        <v>138</v>
      </c>
    </row>
    <row r="177" s="12" customFormat="1">
      <c r="A177" s="12"/>
      <c r="B177" s="230"/>
      <c r="C177" s="231"/>
      <c r="D177" s="223" t="s">
        <v>149</v>
      </c>
      <c r="E177" s="232" t="s">
        <v>1</v>
      </c>
      <c r="F177" s="233" t="s">
        <v>1274</v>
      </c>
      <c r="G177" s="231"/>
      <c r="H177" s="232" t="s">
        <v>1</v>
      </c>
      <c r="I177" s="234"/>
      <c r="J177" s="231"/>
      <c r="K177" s="231"/>
      <c r="L177" s="235"/>
      <c r="M177" s="236"/>
      <c r="N177" s="237"/>
      <c r="O177" s="237"/>
      <c r="P177" s="237"/>
      <c r="Q177" s="237"/>
      <c r="R177" s="237"/>
      <c r="S177" s="237"/>
      <c r="T177" s="238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39" t="s">
        <v>149</v>
      </c>
      <c r="AU177" s="239" t="s">
        <v>80</v>
      </c>
      <c r="AV177" s="12" t="s">
        <v>80</v>
      </c>
      <c r="AW177" s="12" t="s">
        <v>30</v>
      </c>
      <c r="AX177" s="12" t="s">
        <v>73</v>
      </c>
      <c r="AY177" s="239" t="s">
        <v>138</v>
      </c>
    </row>
    <row r="178" s="14" customFormat="1">
      <c r="A178" s="14"/>
      <c r="B178" s="251"/>
      <c r="C178" s="252"/>
      <c r="D178" s="223" t="s">
        <v>149</v>
      </c>
      <c r="E178" s="253" t="s">
        <v>1</v>
      </c>
      <c r="F178" s="254" t="s">
        <v>153</v>
      </c>
      <c r="G178" s="252"/>
      <c r="H178" s="255">
        <v>1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149</v>
      </c>
      <c r="AU178" s="261" t="s">
        <v>80</v>
      </c>
      <c r="AV178" s="14" t="s">
        <v>144</v>
      </c>
      <c r="AW178" s="14" t="s">
        <v>30</v>
      </c>
      <c r="AX178" s="14" t="s">
        <v>80</v>
      </c>
      <c r="AY178" s="261" t="s">
        <v>138</v>
      </c>
    </row>
    <row r="179" s="2" customFormat="1" ht="16.5" customHeight="1">
      <c r="A179" s="38"/>
      <c r="B179" s="39"/>
      <c r="C179" s="210" t="s">
        <v>80</v>
      </c>
      <c r="D179" s="210" t="s">
        <v>139</v>
      </c>
      <c r="E179" s="211" t="s">
        <v>1275</v>
      </c>
      <c r="F179" s="212" t="s">
        <v>1276</v>
      </c>
      <c r="G179" s="213" t="s">
        <v>1084</v>
      </c>
      <c r="H179" s="214">
        <v>1</v>
      </c>
      <c r="I179" s="215"/>
      <c r="J179" s="216">
        <f>ROUND(I179*H179,2)</f>
        <v>0</v>
      </c>
      <c r="K179" s="212" t="s">
        <v>143</v>
      </c>
      <c r="L179" s="44"/>
      <c r="M179" s="217" t="s">
        <v>1</v>
      </c>
      <c r="N179" s="218" t="s">
        <v>38</v>
      </c>
      <c r="O179" s="91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144</v>
      </c>
      <c r="AT179" s="221" t="s">
        <v>139</v>
      </c>
      <c r="AU179" s="221" t="s">
        <v>80</v>
      </c>
      <c r="AY179" s="17" t="s">
        <v>138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80</v>
      </c>
      <c r="BK179" s="222">
        <f>ROUND(I179*H179,2)</f>
        <v>0</v>
      </c>
      <c r="BL179" s="17" t="s">
        <v>144</v>
      </c>
      <c r="BM179" s="221" t="s">
        <v>144</v>
      </c>
    </row>
    <row r="180" s="2" customFormat="1">
      <c r="A180" s="38"/>
      <c r="B180" s="39"/>
      <c r="C180" s="40"/>
      <c r="D180" s="223" t="s">
        <v>145</v>
      </c>
      <c r="E180" s="40"/>
      <c r="F180" s="224" t="s">
        <v>1276</v>
      </c>
      <c r="G180" s="40"/>
      <c r="H180" s="40"/>
      <c r="I180" s="225"/>
      <c r="J180" s="40"/>
      <c r="K180" s="40"/>
      <c r="L180" s="44"/>
      <c r="M180" s="226"/>
      <c r="N180" s="227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145</v>
      </c>
      <c r="AU180" s="17" t="s">
        <v>80</v>
      </c>
    </row>
    <row r="181" s="2" customFormat="1">
      <c r="A181" s="38"/>
      <c r="B181" s="39"/>
      <c r="C181" s="40"/>
      <c r="D181" s="228" t="s">
        <v>147</v>
      </c>
      <c r="E181" s="40"/>
      <c r="F181" s="229" t="s">
        <v>1277</v>
      </c>
      <c r="G181" s="40"/>
      <c r="H181" s="40"/>
      <c r="I181" s="225"/>
      <c r="J181" s="40"/>
      <c r="K181" s="40"/>
      <c r="L181" s="44"/>
      <c r="M181" s="226"/>
      <c r="N181" s="227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147</v>
      </c>
      <c r="AU181" s="17" t="s">
        <v>80</v>
      </c>
    </row>
    <row r="182" s="13" customFormat="1">
      <c r="A182" s="13"/>
      <c r="B182" s="240"/>
      <c r="C182" s="241"/>
      <c r="D182" s="223" t="s">
        <v>149</v>
      </c>
      <c r="E182" s="242" t="s">
        <v>1</v>
      </c>
      <c r="F182" s="243" t="s">
        <v>80</v>
      </c>
      <c r="G182" s="241"/>
      <c r="H182" s="244">
        <v>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149</v>
      </c>
      <c r="AU182" s="250" t="s">
        <v>80</v>
      </c>
      <c r="AV182" s="13" t="s">
        <v>82</v>
      </c>
      <c r="AW182" s="13" t="s">
        <v>30</v>
      </c>
      <c r="AX182" s="13" t="s">
        <v>73</v>
      </c>
      <c r="AY182" s="250" t="s">
        <v>138</v>
      </c>
    </row>
    <row r="183" s="12" customFormat="1">
      <c r="A183" s="12"/>
      <c r="B183" s="230"/>
      <c r="C183" s="231"/>
      <c r="D183" s="223" t="s">
        <v>149</v>
      </c>
      <c r="E183" s="232" t="s">
        <v>1</v>
      </c>
      <c r="F183" s="233" t="s">
        <v>1278</v>
      </c>
      <c r="G183" s="231"/>
      <c r="H183" s="232" t="s">
        <v>1</v>
      </c>
      <c r="I183" s="234"/>
      <c r="J183" s="231"/>
      <c r="K183" s="231"/>
      <c r="L183" s="235"/>
      <c r="M183" s="236"/>
      <c r="N183" s="237"/>
      <c r="O183" s="237"/>
      <c r="P183" s="237"/>
      <c r="Q183" s="237"/>
      <c r="R183" s="237"/>
      <c r="S183" s="237"/>
      <c r="T183" s="238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9" t="s">
        <v>149</v>
      </c>
      <c r="AU183" s="239" t="s">
        <v>80</v>
      </c>
      <c r="AV183" s="12" t="s">
        <v>80</v>
      </c>
      <c r="AW183" s="12" t="s">
        <v>30</v>
      </c>
      <c r="AX183" s="12" t="s">
        <v>73</v>
      </c>
      <c r="AY183" s="239" t="s">
        <v>138</v>
      </c>
    </row>
    <row r="184" s="12" customFormat="1">
      <c r="A184" s="12"/>
      <c r="B184" s="230"/>
      <c r="C184" s="231"/>
      <c r="D184" s="223" t="s">
        <v>149</v>
      </c>
      <c r="E184" s="232" t="s">
        <v>1</v>
      </c>
      <c r="F184" s="233" t="s">
        <v>1279</v>
      </c>
      <c r="G184" s="231"/>
      <c r="H184" s="232" t="s">
        <v>1</v>
      </c>
      <c r="I184" s="234"/>
      <c r="J184" s="231"/>
      <c r="K184" s="231"/>
      <c r="L184" s="235"/>
      <c r="M184" s="236"/>
      <c r="N184" s="237"/>
      <c r="O184" s="237"/>
      <c r="P184" s="237"/>
      <c r="Q184" s="237"/>
      <c r="R184" s="237"/>
      <c r="S184" s="237"/>
      <c r="T184" s="238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39" t="s">
        <v>149</v>
      </c>
      <c r="AU184" s="239" t="s">
        <v>80</v>
      </c>
      <c r="AV184" s="12" t="s">
        <v>80</v>
      </c>
      <c r="AW184" s="12" t="s">
        <v>30</v>
      </c>
      <c r="AX184" s="12" t="s">
        <v>73</v>
      </c>
      <c r="AY184" s="239" t="s">
        <v>138</v>
      </c>
    </row>
    <row r="185" s="12" customFormat="1">
      <c r="A185" s="12"/>
      <c r="B185" s="230"/>
      <c r="C185" s="231"/>
      <c r="D185" s="223" t="s">
        <v>149</v>
      </c>
      <c r="E185" s="232" t="s">
        <v>1</v>
      </c>
      <c r="F185" s="233" t="s">
        <v>1280</v>
      </c>
      <c r="G185" s="231"/>
      <c r="H185" s="232" t="s">
        <v>1</v>
      </c>
      <c r="I185" s="234"/>
      <c r="J185" s="231"/>
      <c r="K185" s="231"/>
      <c r="L185" s="235"/>
      <c r="M185" s="236"/>
      <c r="N185" s="237"/>
      <c r="O185" s="237"/>
      <c r="P185" s="237"/>
      <c r="Q185" s="237"/>
      <c r="R185" s="237"/>
      <c r="S185" s="237"/>
      <c r="T185" s="238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39" t="s">
        <v>149</v>
      </c>
      <c r="AU185" s="239" t="s">
        <v>80</v>
      </c>
      <c r="AV185" s="12" t="s">
        <v>80</v>
      </c>
      <c r="AW185" s="12" t="s">
        <v>30</v>
      </c>
      <c r="AX185" s="12" t="s">
        <v>73</v>
      </c>
      <c r="AY185" s="239" t="s">
        <v>138</v>
      </c>
    </row>
    <row r="186" s="12" customFormat="1">
      <c r="A186" s="12"/>
      <c r="B186" s="230"/>
      <c r="C186" s="231"/>
      <c r="D186" s="223" t="s">
        <v>149</v>
      </c>
      <c r="E186" s="232" t="s">
        <v>1</v>
      </c>
      <c r="F186" s="233" t="s">
        <v>1281</v>
      </c>
      <c r="G186" s="231"/>
      <c r="H186" s="232" t="s">
        <v>1</v>
      </c>
      <c r="I186" s="234"/>
      <c r="J186" s="231"/>
      <c r="K186" s="231"/>
      <c r="L186" s="235"/>
      <c r="M186" s="236"/>
      <c r="N186" s="237"/>
      <c r="O186" s="237"/>
      <c r="P186" s="237"/>
      <c r="Q186" s="237"/>
      <c r="R186" s="237"/>
      <c r="S186" s="237"/>
      <c r="T186" s="238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39" t="s">
        <v>149</v>
      </c>
      <c r="AU186" s="239" t="s">
        <v>80</v>
      </c>
      <c r="AV186" s="12" t="s">
        <v>80</v>
      </c>
      <c r="AW186" s="12" t="s">
        <v>30</v>
      </c>
      <c r="AX186" s="12" t="s">
        <v>73</v>
      </c>
      <c r="AY186" s="239" t="s">
        <v>138</v>
      </c>
    </row>
    <row r="187" s="12" customFormat="1">
      <c r="A187" s="12"/>
      <c r="B187" s="230"/>
      <c r="C187" s="231"/>
      <c r="D187" s="223" t="s">
        <v>149</v>
      </c>
      <c r="E187" s="232" t="s">
        <v>1</v>
      </c>
      <c r="F187" s="233" t="s">
        <v>1282</v>
      </c>
      <c r="G187" s="231"/>
      <c r="H187" s="232" t="s">
        <v>1</v>
      </c>
      <c r="I187" s="234"/>
      <c r="J187" s="231"/>
      <c r="K187" s="231"/>
      <c r="L187" s="235"/>
      <c r="M187" s="236"/>
      <c r="N187" s="237"/>
      <c r="O187" s="237"/>
      <c r="P187" s="237"/>
      <c r="Q187" s="237"/>
      <c r="R187" s="237"/>
      <c r="S187" s="237"/>
      <c r="T187" s="238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39" t="s">
        <v>149</v>
      </c>
      <c r="AU187" s="239" t="s">
        <v>80</v>
      </c>
      <c r="AV187" s="12" t="s">
        <v>80</v>
      </c>
      <c r="AW187" s="12" t="s">
        <v>30</v>
      </c>
      <c r="AX187" s="12" t="s">
        <v>73</v>
      </c>
      <c r="AY187" s="239" t="s">
        <v>138</v>
      </c>
    </row>
    <row r="188" s="12" customFormat="1">
      <c r="A188" s="12"/>
      <c r="B188" s="230"/>
      <c r="C188" s="231"/>
      <c r="D188" s="223" t="s">
        <v>149</v>
      </c>
      <c r="E188" s="232" t="s">
        <v>1</v>
      </c>
      <c r="F188" s="233" t="s">
        <v>1283</v>
      </c>
      <c r="G188" s="231"/>
      <c r="H188" s="232" t="s">
        <v>1</v>
      </c>
      <c r="I188" s="234"/>
      <c r="J188" s="231"/>
      <c r="K188" s="231"/>
      <c r="L188" s="235"/>
      <c r="M188" s="236"/>
      <c r="N188" s="237"/>
      <c r="O188" s="237"/>
      <c r="P188" s="237"/>
      <c r="Q188" s="237"/>
      <c r="R188" s="237"/>
      <c r="S188" s="237"/>
      <c r="T188" s="238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39" t="s">
        <v>149</v>
      </c>
      <c r="AU188" s="239" t="s">
        <v>80</v>
      </c>
      <c r="AV188" s="12" t="s">
        <v>80</v>
      </c>
      <c r="AW188" s="12" t="s">
        <v>30</v>
      </c>
      <c r="AX188" s="12" t="s">
        <v>73</v>
      </c>
      <c r="AY188" s="239" t="s">
        <v>138</v>
      </c>
    </row>
    <row r="189" s="14" customFormat="1">
      <c r="A189" s="14"/>
      <c r="B189" s="251"/>
      <c r="C189" s="252"/>
      <c r="D189" s="223" t="s">
        <v>149</v>
      </c>
      <c r="E189" s="253" t="s">
        <v>1</v>
      </c>
      <c r="F189" s="254" t="s">
        <v>153</v>
      </c>
      <c r="G189" s="252"/>
      <c r="H189" s="255">
        <v>1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149</v>
      </c>
      <c r="AU189" s="261" t="s">
        <v>80</v>
      </c>
      <c r="AV189" s="14" t="s">
        <v>144</v>
      </c>
      <c r="AW189" s="14" t="s">
        <v>30</v>
      </c>
      <c r="AX189" s="14" t="s">
        <v>80</v>
      </c>
      <c r="AY189" s="261" t="s">
        <v>138</v>
      </c>
    </row>
    <row r="190" s="11" customFormat="1" ht="25.92" customHeight="1">
      <c r="A190" s="11"/>
      <c r="B190" s="196"/>
      <c r="C190" s="197"/>
      <c r="D190" s="198" t="s">
        <v>72</v>
      </c>
      <c r="E190" s="199" t="s">
        <v>1284</v>
      </c>
      <c r="F190" s="199" t="s">
        <v>1200</v>
      </c>
      <c r="G190" s="197"/>
      <c r="H190" s="197"/>
      <c r="I190" s="200"/>
      <c r="J190" s="201">
        <f>BK190</f>
        <v>0</v>
      </c>
      <c r="K190" s="197"/>
      <c r="L190" s="202"/>
      <c r="M190" s="203"/>
      <c r="N190" s="204"/>
      <c r="O190" s="204"/>
      <c r="P190" s="205">
        <f>SUM(P191:P221)</f>
        <v>0</v>
      </c>
      <c r="Q190" s="204"/>
      <c r="R190" s="205">
        <f>SUM(R191:R221)</f>
        <v>0</v>
      </c>
      <c r="S190" s="204"/>
      <c r="T190" s="206">
        <f>SUM(T191:T221)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07" t="s">
        <v>80</v>
      </c>
      <c r="AT190" s="208" t="s">
        <v>72</v>
      </c>
      <c r="AU190" s="208" t="s">
        <v>73</v>
      </c>
      <c r="AY190" s="207" t="s">
        <v>138</v>
      </c>
      <c r="BK190" s="209">
        <f>SUM(BK191:BK221)</f>
        <v>0</v>
      </c>
    </row>
    <row r="191" s="2" customFormat="1" ht="16.5" customHeight="1">
      <c r="A191" s="38"/>
      <c r="B191" s="39"/>
      <c r="C191" s="210" t="s">
        <v>163</v>
      </c>
      <c r="D191" s="210" t="s">
        <v>139</v>
      </c>
      <c r="E191" s="211" t="s">
        <v>1285</v>
      </c>
      <c r="F191" s="212" t="s">
        <v>1286</v>
      </c>
      <c r="G191" s="213" t="s">
        <v>1084</v>
      </c>
      <c r="H191" s="214">
        <v>1</v>
      </c>
      <c r="I191" s="215"/>
      <c r="J191" s="216">
        <f>ROUND(I191*H191,2)</f>
        <v>0</v>
      </c>
      <c r="K191" s="212" t="s">
        <v>1</v>
      </c>
      <c r="L191" s="44"/>
      <c r="M191" s="217" t="s">
        <v>1</v>
      </c>
      <c r="N191" s="218" t="s">
        <v>38</v>
      </c>
      <c r="O191" s="91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1" t="s">
        <v>144</v>
      </c>
      <c r="AT191" s="221" t="s">
        <v>139</v>
      </c>
      <c r="AU191" s="221" t="s">
        <v>80</v>
      </c>
      <c r="AY191" s="17" t="s">
        <v>138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80</v>
      </c>
      <c r="BK191" s="222">
        <f>ROUND(I191*H191,2)</f>
        <v>0</v>
      </c>
      <c r="BL191" s="17" t="s">
        <v>144</v>
      </c>
      <c r="BM191" s="221" t="s">
        <v>1287</v>
      </c>
    </row>
    <row r="192" s="2" customFormat="1">
      <c r="A192" s="38"/>
      <c r="B192" s="39"/>
      <c r="C192" s="40"/>
      <c r="D192" s="223" t="s">
        <v>145</v>
      </c>
      <c r="E192" s="40"/>
      <c r="F192" s="224" t="s">
        <v>1286</v>
      </c>
      <c r="G192" s="40"/>
      <c r="H192" s="40"/>
      <c r="I192" s="225"/>
      <c r="J192" s="40"/>
      <c r="K192" s="40"/>
      <c r="L192" s="44"/>
      <c r="M192" s="226"/>
      <c r="N192" s="227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145</v>
      </c>
      <c r="AU192" s="17" t="s">
        <v>80</v>
      </c>
    </row>
    <row r="193" s="2" customFormat="1" ht="16.5" customHeight="1">
      <c r="A193" s="38"/>
      <c r="B193" s="39"/>
      <c r="C193" s="210" t="s">
        <v>183</v>
      </c>
      <c r="D193" s="210" t="s">
        <v>139</v>
      </c>
      <c r="E193" s="211" t="s">
        <v>1288</v>
      </c>
      <c r="F193" s="212" t="s">
        <v>1289</v>
      </c>
      <c r="G193" s="213" t="s">
        <v>1084</v>
      </c>
      <c r="H193" s="214">
        <v>3</v>
      </c>
      <c r="I193" s="215"/>
      <c r="J193" s="216">
        <f>ROUND(I193*H193,2)</f>
        <v>0</v>
      </c>
      <c r="K193" s="212" t="s">
        <v>1</v>
      </c>
      <c r="L193" s="44"/>
      <c r="M193" s="217" t="s">
        <v>1</v>
      </c>
      <c r="N193" s="218" t="s">
        <v>38</v>
      </c>
      <c r="O193" s="91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144</v>
      </c>
      <c r="AT193" s="221" t="s">
        <v>139</v>
      </c>
      <c r="AU193" s="221" t="s">
        <v>80</v>
      </c>
      <c r="AY193" s="17" t="s">
        <v>138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80</v>
      </c>
      <c r="BK193" s="222">
        <f>ROUND(I193*H193,2)</f>
        <v>0</v>
      </c>
      <c r="BL193" s="17" t="s">
        <v>144</v>
      </c>
      <c r="BM193" s="221" t="s">
        <v>1290</v>
      </c>
    </row>
    <row r="194" s="2" customFormat="1">
      <c r="A194" s="38"/>
      <c r="B194" s="39"/>
      <c r="C194" s="40"/>
      <c r="D194" s="223" t="s">
        <v>145</v>
      </c>
      <c r="E194" s="40"/>
      <c r="F194" s="224" t="s">
        <v>1289</v>
      </c>
      <c r="G194" s="40"/>
      <c r="H194" s="40"/>
      <c r="I194" s="225"/>
      <c r="J194" s="40"/>
      <c r="K194" s="40"/>
      <c r="L194" s="44"/>
      <c r="M194" s="226"/>
      <c r="N194" s="22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145</v>
      </c>
      <c r="AU194" s="17" t="s">
        <v>80</v>
      </c>
    </row>
    <row r="195" s="13" customFormat="1">
      <c r="A195" s="13"/>
      <c r="B195" s="240"/>
      <c r="C195" s="241"/>
      <c r="D195" s="223" t="s">
        <v>149</v>
      </c>
      <c r="E195" s="242" t="s">
        <v>1</v>
      </c>
      <c r="F195" s="243" t="s">
        <v>160</v>
      </c>
      <c r="G195" s="241"/>
      <c r="H195" s="244">
        <v>3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149</v>
      </c>
      <c r="AU195" s="250" t="s">
        <v>80</v>
      </c>
      <c r="AV195" s="13" t="s">
        <v>82</v>
      </c>
      <c r="AW195" s="13" t="s">
        <v>30</v>
      </c>
      <c r="AX195" s="13" t="s">
        <v>73</v>
      </c>
      <c r="AY195" s="250" t="s">
        <v>138</v>
      </c>
    </row>
    <row r="196" s="12" customFormat="1">
      <c r="A196" s="12"/>
      <c r="B196" s="230"/>
      <c r="C196" s="231"/>
      <c r="D196" s="223" t="s">
        <v>149</v>
      </c>
      <c r="E196" s="232" t="s">
        <v>1</v>
      </c>
      <c r="F196" s="233" t="s">
        <v>1291</v>
      </c>
      <c r="G196" s="231"/>
      <c r="H196" s="232" t="s">
        <v>1</v>
      </c>
      <c r="I196" s="234"/>
      <c r="J196" s="231"/>
      <c r="K196" s="231"/>
      <c r="L196" s="235"/>
      <c r="M196" s="236"/>
      <c r="N196" s="237"/>
      <c r="O196" s="237"/>
      <c r="P196" s="237"/>
      <c r="Q196" s="237"/>
      <c r="R196" s="237"/>
      <c r="S196" s="237"/>
      <c r="T196" s="238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9" t="s">
        <v>149</v>
      </c>
      <c r="AU196" s="239" t="s">
        <v>80</v>
      </c>
      <c r="AV196" s="12" t="s">
        <v>80</v>
      </c>
      <c r="AW196" s="12" t="s">
        <v>30</v>
      </c>
      <c r="AX196" s="12" t="s">
        <v>73</v>
      </c>
      <c r="AY196" s="239" t="s">
        <v>138</v>
      </c>
    </row>
    <row r="197" s="14" customFormat="1">
      <c r="A197" s="14"/>
      <c r="B197" s="251"/>
      <c r="C197" s="252"/>
      <c r="D197" s="223" t="s">
        <v>149</v>
      </c>
      <c r="E197" s="253" t="s">
        <v>1</v>
      </c>
      <c r="F197" s="254" t="s">
        <v>153</v>
      </c>
      <c r="G197" s="252"/>
      <c r="H197" s="255">
        <v>3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1" t="s">
        <v>149</v>
      </c>
      <c r="AU197" s="261" t="s">
        <v>80</v>
      </c>
      <c r="AV197" s="14" t="s">
        <v>144</v>
      </c>
      <c r="AW197" s="14" t="s">
        <v>30</v>
      </c>
      <c r="AX197" s="14" t="s">
        <v>80</v>
      </c>
      <c r="AY197" s="261" t="s">
        <v>138</v>
      </c>
    </row>
    <row r="198" s="2" customFormat="1" ht="16.5" customHeight="1">
      <c r="A198" s="38"/>
      <c r="B198" s="39"/>
      <c r="C198" s="210" t="s">
        <v>168</v>
      </c>
      <c r="D198" s="210" t="s">
        <v>139</v>
      </c>
      <c r="E198" s="211" t="s">
        <v>1292</v>
      </c>
      <c r="F198" s="212" t="s">
        <v>1293</v>
      </c>
      <c r="G198" s="213" t="s">
        <v>1084</v>
      </c>
      <c r="H198" s="214">
        <v>1</v>
      </c>
      <c r="I198" s="215"/>
      <c r="J198" s="216">
        <f>ROUND(I198*H198,2)</f>
        <v>0</v>
      </c>
      <c r="K198" s="212" t="s">
        <v>1</v>
      </c>
      <c r="L198" s="44"/>
      <c r="M198" s="217" t="s">
        <v>1</v>
      </c>
      <c r="N198" s="218" t="s">
        <v>38</v>
      </c>
      <c r="O198" s="91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1" t="s">
        <v>144</v>
      </c>
      <c r="AT198" s="221" t="s">
        <v>139</v>
      </c>
      <c r="AU198" s="221" t="s">
        <v>80</v>
      </c>
      <c r="AY198" s="17" t="s">
        <v>138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7" t="s">
        <v>80</v>
      </c>
      <c r="BK198" s="222">
        <f>ROUND(I198*H198,2)</f>
        <v>0</v>
      </c>
      <c r="BL198" s="17" t="s">
        <v>144</v>
      </c>
      <c r="BM198" s="221" t="s">
        <v>1294</v>
      </c>
    </row>
    <row r="199" s="2" customFormat="1">
      <c r="A199" s="38"/>
      <c r="B199" s="39"/>
      <c r="C199" s="40"/>
      <c r="D199" s="223" t="s">
        <v>145</v>
      </c>
      <c r="E199" s="40"/>
      <c r="F199" s="224" t="s">
        <v>1293</v>
      </c>
      <c r="G199" s="40"/>
      <c r="H199" s="40"/>
      <c r="I199" s="225"/>
      <c r="J199" s="40"/>
      <c r="K199" s="40"/>
      <c r="L199" s="44"/>
      <c r="M199" s="226"/>
      <c r="N199" s="227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145</v>
      </c>
      <c r="AU199" s="17" t="s">
        <v>80</v>
      </c>
    </row>
    <row r="200" s="2" customFormat="1" ht="16.5" customHeight="1">
      <c r="A200" s="38"/>
      <c r="B200" s="39"/>
      <c r="C200" s="210" t="s">
        <v>194</v>
      </c>
      <c r="D200" s="210" t="s">
        <v>139</v>
      </c>
      <c r="E200" s="211" t="s">
        <v>1295</v>
      </c>
      <c r="F200" s="212" t="s">
        <v>1207</v>
      </c>
      <c r="G200" s="213" t="s">
        <v>1084</v>
      </c>
      <c r="H200" s="214">
        <v>1</v>
      </c>
      <c r="I200" s="215"/>
      <c r="J200" s="216">
        <f>ROUND(I200*H200,2)</f>
        <v>0</v>
      </c>
      <c r="K200" s="212" t="s">
        <v>1</v>
      </c>
      <c r="L200" s="44"/>
      <c r="M200" s="217" t="s">
        <v>1</v>
      </c>
      <c r="N200" s="218" t="s">
        <v>38</v>
      </c>
      <c r="O200" s="91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1" t="s">
        <v>144</v>
      </c>
      <c r="AT200" s="221" t="s">
        <v>139</v>
      </c>
      <c r="AU200" s="221" t="s">
        <v>80</v>
      </c>
      <c r="AY200" s="17" t="s">
        <v>138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7" t="s">
        <v>80</v>
      </c>
      <c r="BK200" s="222">
        <f>ROUND(I200*H200,2)</f>
        <v>0</v>
      </c>
      <c r="BL200" s="17" t="s">
        <v>144</v>
      </c>
      <c r="BM200" s="221" t="s">
        <v>1296</v>
      </c>
    </row>
    <row r="201" s="2" customFormat="1">
      <c r="A201" s="38"/>
      <c r="B201" s="39"/>
      <c r="C201" s="40"/>
      <c r="D201" s="223" t="s">
        <v>145</v>
      </c>
      <c r="E201" s="40"/>
      <c r="F201" s="224" t="s">
        <v>1207</v>
      </c>
      <c r="G201" s="40"/>
      <c r="H201" s="40"/>
      <c r="I201" s="225"/>
      <c r="J201" s="40"/>
      <c r="K201" s="40"/>
      <c r="L201" s="44"/>
      <c r="M201" s="226"/>
      <c r="N201" s="227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145</v>
      </c>
      <c r="AU201" s="17" t="s">
        <v>80</v>
      </c>
    </row>
    <row r="202" s="13" customFormat="1">
      <c r="A202" s="13"/>
      <c r="B202" s="240"/>
      <c r="C202" s="241"/>
      <c r="D202" s="223" t="s">
        <v>149</v>
      </c>
      <c r="E202" s="242" t="s">
        <v>1</v>
      </c>
      <c r="F202" s="243" t="s">
        <v>80</v>
      </c>
      <c r="G202" s="241"/>
      <c r="H202" s="244">
        <v>1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149</v>
      </c>
      <c r="AU202" s="250" t="s">
        <v>80</v>
      </c>
      <c r="AV202" s="13" t="s">
        <v>82</v>
      </c>
      <c r="AW202" s="13" t="s">
        <v>30</v>
      </c>
      <c r="AX202" s="13" t="s">
        <v>73</v>
      </c>
      <c r="AY202" s="250" t="s">
        <v>138</v>
      </c>
    </row>
    <row r="203" s="12" customFormat="1">
      <c r="A203" s="12"/>
      <c r="B203" s="230"/>
      <c r="C203" s="231"/>
      <c r="D203" s="223" t="s">
        <v>149</v>
      </c>
      <c r="E203" s="232" t="s">
        <v>1</v>
      </c>
      <c r="F203" s="233" t="s">
        <v>1297</v>
      </c>
      <c r="G203" s="231"/>
      <c r="H203" s="232" t="s">
        <v>1</v>
      </c>
      <c r="I203" s="234"/>
      <c r="J203" s="231"/>
      <c r="K203" s="231"/>
      <c r="L203" s="235"/>
      <c r="M203" s="236"/>
      <c r="N203" s="237"/>
      <c r="O203" s="237"/>
      <c r="P203" s="237"/>
      <c r="Q203" s="237"/>
      <c r="R203" s="237"/>
      <c r="S203" s="237"/>
      <c r="T203" s="238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39" t="s">
        <v>149</v>
      </c>
      <c r="AU203" s="239" t="s">
        <v>80</v>
      </c>
      <c r="AV203" s="12" t="s">
        <v>80</v>
      </c>
      <c r="AW203" s="12" t="s">
        <v>30</v>
      </c>
      <c r="AX203" s="12" t="s">
        <v>73</v>
      </c>
      <c r="AY203" s="239" t="s">
        <v>138</v>
      </c>
    </row>
    <row r="204" s="14" customFormat="1">
      <c r="A204" s="14"/>
      <c r="B204" s="251"/>
      <c r="C204" s="252"/>
      <c r="D204" s="223" t="s">
        <v>149</v>
      </c>
      <c r="E204" s="253" t="s">
        <v>1</v>
      </c>
      <c r="F204" s="254" t="s">
        <v>153</v>
      </c>
      <c r="G204" s="252"/>
      <c r="H204" s="255">
        <v>1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1" t="s">
        <v>149</v>
      </c>
      <c r="AU204" s="261" t="s">
        <v>80</v>
      </c>
      <c r="AV204" s="14" t="s">
        <v>144</v>
      </c>
      <c r="AW204" s="14" t="s">
        <v>30</v>
      </c>
      <c r="AX204" s="14" t="s">
        <v>80</v>
      </c>
      <c r="AY204" s="261" t="s">
        <v>138</v>
      </c>
    </row>
    <row r="205" s="2" customFormat="1" ht="16.5" customHeight="1">
      <c r="A205" s="38"/>
      <c r="B205" s="39"/>
      <c r="C205" s="210" t="s">
        <v>174</v>
      </c>
      <c r="D205" s="210" t="s">
        <v>139</v>
      </c>
      <c r="E205" s="211" t="s">
        <v>1298</v>
      </c>
      <c r="F205" s="212" t="s">
        <v>1299</v>
      </c>
      <c r="G205" s="213" t="s">
        <v>1084</v>
      </c>
      <c r="H205" s="214">
        <v>1</v>
      </c>
      <c r="I205" s="215"/>
      <c r="J205" s="216">
        <f>ROUND(I205*H205,2)</f>
        <v>0</v>
      </c>
      <c r="K205" s="212" t="s">
        <v>1</v>
      </c>
      <c r="L205" s="44"/>
      <c r="M205" s="217" t="s">
        <v>1</v>
      </c>
      <c r="N205" s="218" t="s">
        <v>38</v>
      </c>
      <c r="O205" s="91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1" t="s">
        <v>144</v>
      </c>
      <c r="AT205" s="221" t="s">
        <v>139</v>
      </c>
      <c r="AU205" s="221" t="s">
        <v>80</v>
      </c>
      <c r="AY205" s="17" t="s">
        <v>138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7" t="s">
        <v>80</v>
      </c>
      <c r="BK205" s="222">
        <f>ROUND(I205*H205,2)</f>
        <v>0</v>
      </c>
      <c r="BL205" s="17" t="s">
        <v>144</v>
      </c>
      <c r="BM205" s="221" t="s">
        <v>1300</v>
      </c>
    </row>
    <row r="206" s="2" customFormat="1">
      <c r="A206" s="38"/>
      <c r="B206" s="39"/>
      <c r="C206" s="40"/>
      <c r="D206" s="223" t="s">
        <v>145</v>
      </c>
      <c r="E206" s="40"/>
      <c r="F206" s="224" t="s">
        <v>1299</v>
      </c>
      <c r="G206" s="40"/>
      <c r="H206" s="40"/>
      <c r="I206" s="225"/>
      <c r="J206" s="40"/>
      <c r="K206" s="40"/>
      <c r="L206" s="44"/>
      <c r="M206" s="226"/>
      <c r="N206" s="227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145</v>
      </c>
      <c r="AU206" s="17" t="s">
        <v>80</v>
      </c>
    </row>
    <row r="207" s="13" customFormat="1">
      <c r="A207" s="13"/>
      <c r="B207" s="240"/>
      <c r="C207" s="241"/>
      <c r="D207" s="223" t="s">
        <v>149</v>
      </c>
      <c r="E207" s="242" t="s">
        <v>1</v>
      </c>
      <c r="F207" s="243" t="s">
        <v>80</v>
      </c>
      <c r="G207" s="241"/>
      <c r="H207" s="244">
        <v>1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149</v>
      </c>
      <c r="AU207" s="250" t="s">
        <v>80</v>
      </c>
      <c r="AV207" s="13" t="s">
        <v>82</v>
      </c>
      <c r="AW207" s="13" t="s">
        <v>30</v>
      </c>
      <c r="AX207" s="13" t="s">
        <v>73</v>
      </c>
      <c r="AY207" s="250" t="s">
        <v>138</v>
      </c>
    </row>
    <row r="208" s="12" customFormat="1">
      <c r="A208" s="12"/>
      <c r="B208" s="230"/>
      <c r="C208" s="231"/>
      <c r="D208" s="223" t="s">
        <v>149</v>
      </c>
      <c r="E208" s="232" t="s">
        <v>1</v>
      </c>
      <c r="F208" s="233" t="s">
        <v>1301</v>
      </c>
      <c r="G208" s="231"/>
      <c r="H208" s="232" t="s">
        <v>1</v>
      </c>
      <c r="I208" s="234"/>
      <c r="J208" s="231"/>
      <c r="K208" s="231"/>
      <c r="L208" s="235"/>
      <c r="M208" s="236"/>
      <c r="N208" s="237"/>
      <c r="O208" s="237"/>
      <c r="P208" s="237"/>
      <c r="Q208" s="237"/>
      <c r="R208" s="237"/>
      <c r="S208" s="237"/>
      <c r="T208" s="238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9" t="s">
        <v>149</v>
      </c>
      <c r="AU208" s="239" t="s">
        <v>80</v>
      </c>
      <c r="AV208" s="12" t="s">
        <v>80</v>
      </c>
      <c r="AW208" s="12" t="s">
        <v>30</v>
      </c>
      <c r="AX208" s="12" t="s">
        <v>73</v>
      </c>
      <c r="AY208" s="239" t="s">
        <v>138</v>
      </c>
    </row>
    <row r="209" s="12" customFormat="1">
      <c r="A209" s="12"/>
      <c r="B209" s="230"/>
      <c r="C209" s="231"/>
      <c r="D209" s="223" t="s">
        <v>149</v>
      </c>
      <c r="E209" s="232" t="s">
        <v>1</v>
      </c>
      <c r="F209" s="233" t="s">
        <v>1279</v>
      </c>
      <c r="G209" s="231"/>
      <c r="H209" s="232" t="s">
        <v>1</v>
      </c>
      <c r="I209" s="234"/>
      <c r="J209" s="231"/>
      <c r="K209" s="231"/>
      <c r="L209" s="235"/>
      <c r="M209" s="236"/>
      <c r="N209" s="237"/>
      <c r="O209" s="237"/>
      <c r="P209" s="237"/>
      <c r="Q209" s="237"/>
      <c r="R209" s="237"/>
      <c r="S209" s="237"/>
      <c r="T209" s="238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39" t="s">
        <v>149</v>
      </c>
      <c r="AU209" s="239" t="s">
        <v>80</v>
      </c>
      <c r="AV209" s="12" t="s">
        <v>80</v>
      </c>
      <c r="AW209" s="12" t="s">
        <v>30</v>
      </c>
      <c r="AX209" s="12" t="s">
        <v>73</v>
      </c>
      <c r="AY209" s="239" t="s">
        <v>138</v>
      </c>
    </row>
    <row r="210" s="12" customFormat="1">
      <c r="A210" s="12"/>
      <c r="B210" s="230"/>
      <c r="C210" s="231"/>
      <c r="D210" s="223" t="s">
        <v>149</v>
      </c>
      <c r="E210" s="232" t="s">
        <v>1</v>
      </c>
      <c r="F210" s="233" t="s">
        <v>1302</v>
      </c>
      <c r="G210" s="231"/>
      <c r="H210" s="232" t="s">
        <v>1</v>
      </c>
      <c r="I210" s="234"/>
      <c r="J210" s="231"/>
      <c r="K210" s="231"/>
      <c r="L210" s="235"/>
      <c r="M210" s="236"/>
      <c r="N210" s="237"/>
      <c r="O210" s="237"/>
      <c r="P210" s="237"/>
      <c r="Q210" s="237"/>
      <c r="R210" s="237"/>
      <c r="S210" s="237"/>
      <c r="T210" s="238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39" t="s">
        <v>149</v>
      </c>
      <c r="AU210" s="239" t="s">
        <v>80</v>
      </c>
      <c r="AV210" s="12" t="s">
        <v>80</v>
      </c>
      <c r="AW210" s="12" t="s">
        <v>30</v>
      </c>
      <c r="AX210" s="12" t="s">
        <v>73</v>
      </c>
      <c r="AY210" s="239" t="s">
        <v>138</v>
      </c>
    </row>
    <row r="211" s="12" customFormat="1">
      <c r="A211" s="12"/>
      <c r="B211" s="230"/>
      <c r="C211" s="231"/>
      <c r="D211" s="223" t="s">
        <v>149</v>
      </c>
      <c r="E211" s="232" t="s">
        <v>1</v>
      </c>
      <c r="F211" s="233" t="s">
        <v>1303</v>
      </c>
      <c r="G211" s="231"/>
      <c r="H211" s="232" t="s">
        <v>1</v>
      </c>
      <c r="I211" s="234"/>
      <c r="J211" s="231"/>
      <c r="K211" s="231"/>
      <c r="L211" s="235"/>
      <c r="M211" s="236"/>
      <c r="N211" s="237"/>
      <c r="O211" s="237"/>
      <c r="P211" s="237"/>
      <c r="Q211" s="237"/>
      <c r="R211" s="237"/>
      <c r="S211" s="237"/>
      <c r="T211" s="238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39" t="s">
        <v>149</v>
      </c>
      <c r="AU211" s="239" t="s">
        <v>80</v>
      </c>
      <c r="AV211" s="12" t="s">
        <v>80</v>
      </c>
      <c r="AW211" s="12" t="s">
        <v>30</v>
      </c>
      <c r="AX211" s="12" t="s">
        <v>73</v>
      </c>
      <c r="AY211" s="239" t="s">
        <v>138</v>
      </c>
    </row>
    <row r="212" s="12" customFormat="1">
      <c r="A212" s="12"/>
      <c r="B212" s="230"/>
      <c r="C212" s="231"/>
      <c r="D212" s="223" t="s">
        <v>149</v>
      </c>
      <c r="E212" s="232" t="s">
        <v>1</v>
      </c>
      <c r="F212" s="233" t="s">
        <v>1304</v>
      </c>
      <c r="G212" s="231"/>
      <c r="H212" s="232" t="s">
        <v>1</v>
      </c>
      <c r="I212" s="234"/>
      <c r="J212" s="231"/>
      <c r="K212" s="231"/>
      <c r="L212" s="235"/>
      <c r="M212" s="236"/>
      <c r="N212" s="237"/>
      <c r="O212" s="237"/>
      <c r="P212" s="237"/>
      <c r="Q212" s="237"/>
      <c r="R212" s="237"/>
      <c r="S212" s="237"/>
      <c r="T212" s="238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39" t="s">
        <v>149</v>
      </c>
      <c r="AU212" s="239" t="s">
        <v>80</v>
      </c>
      <c r="AV212" s="12" t="s">
        <v>80</v>
      </c>
      <c r="AW212" s="12" t="s">
        <v>30</v>
      </c>
      <c r="AX212" s="12" t="s">
        <v>73</v>
      </c>
      <c r="AY212" s="239" t="s">
        <v>138</v>
      </c>
    </row>
    <row r="213" s="12" customFormat="1">
      <c r="A213" s="12"/>
      <c r="B213" s="230"/>
      <c r="C213" s="231"/>
      <c r="D213" s="223" t="s">
        <v>149</v>
      </c>
      <c r="E213" s="232" t="s">
        <v>1</v>
      </c>
      <c r="F213" s="233" t="s">
        <v>1305</v>
      </c>
      <c r="G213" s="231"/>
      <c r="H213" s="232" t="s">
        <v>1</v>
      </c>
      <c r="I213" s="234"/>
      <c r="J213" s="231"/>
      <c r="K213" s="231"/>
      <c r="L213" s="235"/>
      <c r="M213" s="236"/>
      <c r="N213" s="237"/>
      <c r="O213" s="237"/>
      <c r="P213" s="237"/>
      <c r="Q213" s="237"/>
      <c r="R213" s="237"/>
      <c r="S213" s="237"/>
      <c r="T213" s="238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39" t="s">
        <v>149</v>
      </c>
      <c r="AU213" s="239" t="s">
        <v>80</v>
      </c>
      <c r="AV213" s="12" t="s">
        <v>80</v>
      </c>
      <c r="AW213" s="12" t="s">
        <v>30</v>
      </c>
      <c r="AX213" s="12" t="s">
        <v>73</v>
      </c>
      <c r="AY213" s="239" t="s">
        <v>138</v>
      </c>
    </row>
    <row r="214" s="12" customFormat="1">
      <c r="A214" s="12"/>
      <c r="B214" s="230"/>
      <c r="C214" s="231"/>
      <c r="D214" s="223" t="s">
        <v>149</v>
      </c>
      <c r="E214" s="232" t="s">
        <v>1</v>
      </c>
      <c r="F214" s="233" t="s">
        <v>1306</v>
      </c>
      <c r="G214" s="231"/>
      <c r="H214" s="232" t="s">
        <v>1</v>
      </c>
      <c r="I214" s="234"/>
      <c r="J214" s="231"/>
      <c r="K214" s="231"/>
      <c r="L214" s="235"/>
      <c r="M214" s="236"/>
      <c r="N214" s="237"/>
      <c r="O214" s="237"/>
      <c r="P214" s="237"/>
      <c r="Q214" s="237"/>
      <c r="R214" s="237"/>
      <c r="S214" s="237"/>
      <c r="T214" s="238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9" t="s">
        <v>149</v>
      </c>
      <c r="AU214" s="239" t="s">
        <v>80</v>
      </c>
      <c r="AV214" s="12" t="s">
        <v>80</v>
      </c>
      <c r="AW214" s="12" t="s">
        <v>30</v>
      </c>
      <c r="AX214" s="12" t="s">
        <v>73</v>
      </c>
      <c r="AY214" s="239" t="s">
        <v>138</v>
      </c>
    </row>
    <row r="215" s="12" customFormat="1">
      <c r="A215" s="12"/>
      <c r="B215" s="230"/>
      <c r="C215" s="231"/>
      <c r="D215" s="223" t="s">
        <v>149</v>
      </c>
      <c r="E215" s="232" t="s">
        <v>1</v>
      </c>
      <c r="F215" s="233" t="s">
        <v>1307</v>
      </c>
      <c r="G215" s="231"/>
      <c r="H215" s="232" t="s">
        <v>1</v>
      </c>
      <c r="I215" s="234"/>
      <c r="J215" s="231"/>
      <c r="K215" s="231"/>
      <c r="L215" s="235"/>
      <c r="M215" s="236"/>
      <c r="N215" s="237"/>
      <c r="O215" s="237"/>
      <c r="P215" s="237"/>
      <c r="Q215" s="237"/>
      <c r="R215" s="237"/>
      <c r="S215" s="237"/>
      <c r="T215" s="238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39" t="s">
        <v>149</v>
      </c>
      <c r="AU215" s="239" t="s">
        <v>80</v>
      </c>
      <c r="AV215" s="12" t="s">
        <v>80</v>
      </c>
      <c r="AW215" s="12" t="s">
        <v>30</v>
      </c>
      <c r="AX215" s="12" t="s">
        <v>73</v>
      </c>
      <c r="AY215" s="239" t="s">
        <v>138</v>
      </c>
    </row>
    <row r="216" s="14" customFormat="1">
      <c r="A216" s="14"/>
      <c r="B216" s="251"/>
      <c r="C216" s="252"/>
      <c r="D216" s="223" t="s">
        <v>149</v>
      </c>
      <c r="E216" s="253" t="s">
        <v>1</v>
      </c>
      <c r="F216" s="254" t="s">
        <v>153</v>
      </c>
      <c r="G216" s="252"/>
      <c r="H216" s="255">
        <v>1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1" t="s">
        <v>149</v>
      </c>
      <c r="AU216" s="261" t="s">
        <v>80</v>
      </c>
      <c r="AV216" s="14" t="s">
        <v>144</v>
      </c>
      <c r="AW216" s="14" t="s">
        <v>30</v>
      </c>
      <c r="AX216" s="14" t="s">
        <v>80</v>
      </c>
      <c r="AY216" s="261" t="s">
        <v>138</v>
      </c>
    </row>
    <row r="217" s="2" customFormat="1" ht="16.5" customHeight="1">
      <c r="A217" s="38"/>
      <c r="B217" s="39"/>
      <c r="C217" s="210" t="s">
        <v>206</v>
      </c>
      <c r="D217" s="210" t="s">
        <v>139</v>
      </c>
      <c r="E217" s="211" t="s">
        <v>1308</v>
      </c>
      <c r="F217" s="212" t="s">
        <v>1309</v>
      </c>
      <c r="G217" s="213" t="s">
        <v>1084</v>
      </c>
      <c r="H217" s="214">
        <v>1</v>
      </c>
      <c r="I217" s="215"/>
      <c r="J217" s="216">
        <f>ROUND(I217*H217,2)</f>
        <v>0</v>
      </c>
      <c r="K217" s="212" t="s">
        <v>1</v>
      </c>
      <c r="L217" s="44"/>
      <c r="M217" s="217" t="s">
        <v>1</v>
      </c>
      <c r="N217" s="218" t="s">
        <v>38</v>
      </c>
      <c r="O217" s="91"/>
      <c r="P217" s="219">
        <f>O217*H217</f>
        <v>0</v>
      </c>
      <c r="Q217" s="219">
        <v>0</v>
      </c>
      <c r="R217" s="219">
        <f>Q217*H217</f>
        <v>0</v>
      </c>
      <c r="S217" s="219">
        <v>0</v>
      </c>
      <c r="T217" s="22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1" t="s">
        <v>144</v>
      </c>
      <c r="AT217" s="221" t="s">
        <v>139</v>
      </c>
      <c r="AU217" s="221" t="s">
        <v>80</v>
      </c>
      <c r="AY217" s="17" t="s">
        <v>138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7" t="s">
        <v>80</v>
      </c>
      <c r="BK217" s="222">
        <f>ROUND(I217*H217,2)</f>
        <v>0</v>
      </c>
      <c r="BL217" s="17" t="s">
        <v>144</v>
      </c>
      <c r="BM217" s="221" t="s">
        <v>1310</v>
      </c>
    </row>
    <row r="218" s="2" customFormat="1">
      <c r="A218" s="38"/>
      <c r="B218" s="39"/>
      <c r="C218" s="40"/>
      <c r="D218" s="223" t="s">
        <v>145</v>
      </c>
      <c r="E218" s="40"/>
      <c r="F218" s="224" t="s">
        <v>1309</v>
      </c>
      <c r="G218" s="40"/>
      <c r="H218" s="40"/>
      <c r="I218" s="225"/>
      <c r="J218" s="40"/>
      <c r="K218" s="40"/>
      <c r="L218" s="44"/>
      <c r="M218" s="226"/>
      <c r="N218" s="227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145</v>
      </c>
      <c r="AU218" s="17" t="s">
        <v>80</v>
      </c>
    </row>
    <row r="219" s="13" customFormat="1">
      <c r="A219" s="13"/>
      <c r="B219" s="240"/>
      <c r="C219" s="241"/>
      <c r="D219" s="223" t="s">
        <v>149</v>
      </c>
      <c r="E219" s="242" t="s">
        <v>1</v>
      </c>
      <c r="F219" s="243" t="s">
        <v>80</v>
      </c>
      <c r="G219" s="241"/>
      <c r="H219" s="244">
        <v>1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149</v>
      </c>
      <c r="AU219" s="250" t="s">
        <v>80</v>
      </c>
      <c r="AV219" s="13" t="s">
        <v>82</v>
      </c>
      <c r="AW219" s="13" t="s">
        <v>30</v>
      </c>
      <c r="AX219" s="13" t="s">
        <v>73</v>
      </c>
      <c r="AY219" s="250" t="s">
        <v>138</v>
      </c>
    </row>
    <row r="220" s="12" customFormat="1">
      <c r="A220" s="12"/>
      <c r="B220" s="230"/>
      <c r="C220" s="231"/>
      <c r="D220" s="223" t="s">
        <v>149</v>
      </c>
      <c r="E220" s="232" t="s">
        <v>1</v>
      </c>
      <c r="F220" s="233" t="s">
        <v>1311</v>
      </c>
      <c r="G220" s="231"/>
      <c r="H220" s="232" t="s">
        <v>1</v>
      </c>
      <c r="I220" s="234"/>
      <c r="J220" s="231"/>
      <c r="K220" s="231"/>
      <c r="L220" s="235"/>
      <c r="M220" s="236"/>
      <c r="N220" s="237"/>
      <c r="O220" s="237"/>
      <c r="P220" s="237"/>
      <c r="Q220" s="237"/>
      <c r="R220" s="237"/>
      <c r="S220" s="237"/>
      <c r="T220" s="238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39" t="s">
        <v>149</v>
      </c>
      <c r="AU220" s="239" t="s">
        <v>80</v>
      </c>
      <c r="AV220" s="12" t="s">
        <v>80</v>
      </c>
      <c r="AW220" s="12" t="s">
        <v>30</v>
      </c>
      <c r="AX220" s="12" t="s">
        <v>73</v>
      </c>
      <c r="AY220" s="239" t="s">
        <v>138</v>
      </c>
    </row>
    <row r="221" s="14" customFormat="1">
      <c r="A221" s="14"/>
      <c r="B221" s="251"/>
      <c r="C221" s="252"/>
      <c r="D221" s="223" t="s">
        <v>149</v>
      </c>
      <c r="E221" s="253" t="s">
        <v>1</v>
      </c>
      <c r="F221" s="254" t="s">
        <v>153</v>
      </c>
      <c r="G221" s="252"/>
      <c r="H221" s="255">
        <v>1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149</v>
      </c>
      <c r="AU221" s="261" t="s">
        <v>80</v>
      </c>
      <c r="AV221" s="14" t="s">
        <v>144</v>
      </c>
      <c r="AW221" s="14" t="s">
        <v>30</v>
      </c>
      <c r="AX221" s="14" t="s">
        <v>80</v>
      </c>
      <c r="AY221" s="261" t="s">
        <v>138</v>
      </c>
    </row>
    <row r="222" s="11" customFormat="1" ht="25.92" customHeight="1">
      <c r="A222" s="11"/>
      <c r="B222" s="196"/>
      <c r="C222" s="197"/>
      <c r="D222" s="198" t="s">
        <v>72</v>
      </c>
      <c r="E222" s="199" t="s">
        <v>1312</v>
      </c>
      <c r="F222" s="199" t="s">
        <v>1313</v>
      </c>
      <c r="G222" s="197"/>
      <c r="H222" s="197"/>
      <c r="I222" s="200"/>
      <c r="J222" s="201">
        <f>BK222</f>
        <v>0</v>
      </c>
      <c r="K222" s="197"/>
      <c r="L222" s="202"/>
      <c r="M222" s="203"/>
      <c r="N222" s="204"/>
      <c r="O222" s="204"/>
      <c r="P222" s="205">
        <f>SUM(P223:P238)</f>
        <v>0</v>
      </c>
      <c r="Q222" s="204"/>
      <c r="R222" s="205">
        <f>SUM(R223:R238)</f>
        <v>0</v>
      </c>
      <c r="S222" s="204"/>
      <c r="T222" s="206">
        <f>SUM(T223:T238)</f>
        <v>0</v>
      </c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R222" s="207" t="s">
        <v>80</v>
      </c>
      <c r="AT222" s="208" t="s">
        <v>72</v>
      </c>
      <c r="AU222" s="208" t="s">
        <v>73</v>
      </c>
      <c r="AY222" s="207" t="s">
        <v>138</v>
      </c>
      <c r="BK222" s="209">
        <f>SUM(BK223:BK238)</f>
        <v>0</v>
      </c>
    </row>
    <row r="223" s="2" customFormat="1" ht="24.15" customHeight="1">
      <c r="A223" s="38"/>
      <c r="B223" s="39"/>
      <c r="C223" s="210" t="s">
        <v>361</v>
      </c>
      <c r="D223" s="210" t="s">
        <v>139</v>
      </c>
      <c r="E223" s="211" t="s">
        <v>1314</v>
      </c>
      <c r="F223" s="212" t="s">
        <v>1315</v>
      </c>
      <c r="G223" s="213" t="s">
        <v>1084</v>
      </c>
      <c r="H223" s="214">
        <v>1</v>
      </c>
      <c r="I223" s="215"/>
      <c r="J223" s="216">
        <f>ROUND(I223*H223,2)</f>
        <v>0</v>
      </c>
      <c r="K223" s="212" t="s">
        <v>1</v>
      </c>
      <c r="L223" s="44"/>
      <c r="M223" s="217" t="s">
        <v>1</v>
      </c>
      <c r="N223" s="218" t="s">
        <v>38</v>
      </c>
      <c r="O223" s="91"/>
      <c r="P223" s="219">
        <f>O223*H223</f>
        <v>0</v>
      </c>
      <c r="Q223" s="219">
        <v>0</v>
      </c>
      <c r="R223" s="219">
        <f>Q223*H223</f>
        <v>0</v>
      </c>
      <c r="S223" s="219">
        <v>0</v>
      </c>
      <c r="T223" s="22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1" t="s">
        <v>144</v>
      </c>
      <c r="AT223" s="221" t="s">
        <v>139</v>
      </c>
      <c r="AU223" s="221" t="s">
        <v>80</v>
      </c>
      <c r="AY223" s="17" t="s">
        <v>138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7" t="s">
        <v>80</v>
      </c>
      <c r="BK223" s="222">
        <f>ROUND(I223*H223,2)</f>
        <v>0</v>
      </c>
      <c r="BL223" s="17" t="s">
        <v>144</v>
      </c>
      <c r="BM223" s="221" t="s">
        <v>1316</v>
      </c>
    </row>
    <row r="224" s="2" customFormat="1">
      <c r="A224" s="38"/>
      <c r="B224" s="39"/>
      <c r="C224" s="40"/>
      <c r="D224" s="223" t="s">
        <v>145</v>
      </c>
      <c r="E224" s="40"/>
      <c r="F224" s="224" t="s">
        <v>1315</v>
      </c>
      <c r="G224" s="40"/>
      <c r="H224" s="40"/>
      <c r="I224" s="225"/>
      <c r="J224" s="40"/>
      <c r="K224" s="40"/>
      <c r="L224" s="44"/>
      <c r="M224" s="226"/>
      <c r="N224" s="227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145</v>
      </c>
      <c r="AU224" s="17" t="s">
        <v>80</v>
      </c>
    </row>
    <row r="225" s="2" customFormat="1" ht="44.25" customHeight="1">
      <c r="A225" s="38"/>
      <c r="B225" s="39"/>
      <c r="C225" s="210" t="s">
        <v>186</v>
      </c>
      <c r="D225" s="210" t="s">
        <v>139</v>
      </c>
      <c r="E225" s="211" t="s">
        <v>1317</v>
      </c>
      <c r="F225" s="212" t="s">
        <v>1318</v>
      </c>
      <c r="G225" s="213" t="s">
        <v>1084</v>
      </c>
      <c r="H225" s="214">
        <v>1</v>
      </c>
      <c r="I225" s="215"/>
      <c r="J225" s="216">
        <f>ROUND(I225*H225,2)</f>
        <v>0</v>
      </c>
      <c r="K225" s="212" t="s">
        <v>1</v>
      </c>
      <c r="L225" s="44"/>
      <c r="M225" s="217" t="s">
        <v>1</v>
      </c>
      <c r="N225" s="218" t="s">
        <v>38</v>
      </c>
      <c r="O225" s="91"/>
      <c r="P225" s="219">
        <f>O225*H225</f>
        <v>0</v>
      </c>
      <c r="Q225" s="219">
        <v>0</v>
      </c>
      <c r="R225" s="219">
        <f>Q225*H225</f>
        <v>0</v>
      </c>
      <c r="S225" s="219">
        <v>0</v>
      </c>
      <c r="T225" s="22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1" t="s">
        <v>144</v>
      </c>
      <c r="AT225" s="221" t="s">
        <v>139</v>
      </c>
      <c r="AU225" s="221" t="s">
        <v>80</v>
      </c>
      <c r="AY225" s="17" t="s">
        <v>138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7" t="s">
        <v>80</v>
      </c>
      <c r="BK225" s="222">
        <f>ROUND(I225*H225,2)</f>
        <v>0</v>
      </c>
      <c r="BL225" s="17" t="s">
        <v>144</v>
      </c>
      <c r="BM225" s="221" t="s">
        <v>1319</v>
      </c>
    </row>
    <row r="226" s="2" customFormat="1">
      <c r="A226" s="38"/>
      <c r="B226" s="39"/>
      <c r="C226" s="40"/>
      <c r="D226" s="223" t="s">
        <v>145</v>
      </c>
      <c r="E226" s="40"/>
      <c r="F226" s="224" t="s">
        <v>1318</v>
      </c>
      <c r="G226" s="40"/>
      <c r="H226" s="40"/>
      <c r="I226" s="225"/>
      <c r="J226" s="40"/>
      <c r="K226" s="40"/>
      <c r="L226" s="44"/>
      <c r="M226" s="226"/>
      <c r="N226" s="227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145</v>
      </c>
      <c r="AU226" s="17" t="s">
        <v>80</v>
      </c>
    </row>
    <row r="227" s="2" customFormat="1" ht="16.5" customHeight="1">
      <c r="A227" s="38"/>
      <c r="B227" s="39"/>
      <c r="C227" s="210" t="s">
        <v>8</v>
      </c>
      <c r="D227" s="210" t="s">
        <v>139</v>
      </c>
      <c r="E227" s="211" t="s">
        <v>1320</v>
      </c>
      <c r="F227" s="212" t="s">
        <v>1321</v>
      </c>
      <c r="G227" s="213" t="s">
        <v>1084</v>
      </c>
      <c r="H227" s="214">
        <v>1</v>
      </c>
      <c r="I227" s="215"/>
      <c r="J227" s="216">
        <f>ROUND(I227*H227,2)</f>
        <v>0</v>
      </c>
      <c r="K227" s="212" t="s">
        <v>1</v>
      </c>
      <c r="L227" s="44"/>
      <c r="M227" s="217" t="s">
        <v>1</v>
      </c>
      <c r="N227" s="218" t="s">
        <v>38</v>
      </c>
      <c r="O227" s="91"/>
      <c r="P227" s="219">
        <f>O227*H227</f>
        <v>0</v>
      </c>
      <c r="Q227" s="219">
        <v>0</v>
      </c>
      <c r="R227" s="219">
        <f>Q227*H227</f>
        <v>0</v>
      </c>
      <c r="S227" s="219">
        <v>0</v>
      </c>
      <c r="T227" s="22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1" t="s">
        <v>144</v>
      </c>
      <c r="AT227" s="221" t="s">
        <v>139</v>
      </c>
      <c r="AU227" s="221" t="s">
        <v>80</v>
      </c>
      <c r="AY227" s="17" t="s">
        <v>138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7" t="s">
        <v>80</v>
      </c>
      <c r="BK227" s="222">
        <f>ROUND(I227*H227,2)</f>
        <v>0</v>
      </c>
      <c r="BL227" s="17" t="s">
        <v>144</v>
      </c>
      <c r="BM227" s="221" t="s">
        <v>1322</v>
      </c>
    </row>
    <row r="228" s="2" customFormat="1">
      <c r="A228" s="38"/>
      <c r="B228" s="39"/>
      <c r="C228" s="40"/>
      <c r="D228" s="223" t="s">
        <v>145</v>
      </c>
      <c r="E228" s="40"/>
      <c r="F228" s="224" t="s">
        <v>1321</v>
      </c>
      <c r="G228" s="40"/>
      <c r="H228" s="40"/>
      <c r="I228" s="225"/>
      <c r="J228" s="40"/>
      <c r="K228" s="40"/>
      <c r="L228" s="44"/>
      <c r="M228" s="226"/>
      <c r="N228" s="227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145</v>
      </c>
      <c r="AU228" s="17" t="s">
        <v>80</v>
      </c>
    </row>
    <row r="229" s="2" customFormat="1" ht="16.5" customHeight="1">
      <c r="A229" s="38"/>
      <c r="B229" s="39"/>
      <c r="C229" s="210" t="s">
        <v>180</v>
      </c>
      <c r="D229" s="210" t="s">
        <v>139</v>
      </c>
      <c r="E229" s="211" t="s">
        <v>1323</v>
      </c>
      <c r="F229" s="212" t="s">
        <v>1324</v>
      </c>
      <c r="G229" s="213" t="s">
        <v>1084</v>
      </c>
      <c r="H229" s="214">
        <v>1</v>
      </c>
      <c r="I229" s="215"/>
      <c r="J229" s="216">
        <f>ROUND(I229*H229,2)</f>
        <v>0</v>
      </c>
      <c r="K229" s="212" t="s">
        <v>1</v>
      </c>
      <c r="L229" s="44"/>
      <c r="M229" s="217" t="s">
        <v>1</v>
      </c>
      <c r="N229" s="218" t="s">
        <v>38</v>
      </c>
      <c r="O229" s="91"/>
      <c r="P229" s="219">
        <f>O229*H229</f>
        <v>0</v>
      </c>
      <c r="Q229" s="219">
        <v>0</v>
      </c>
      <c r="R229" s="219">
        <f>Q229*H229</f>
        <v>0</v>
      </c>
      <c r="S229" s="219">
        <v>0</v>
      </c>
      <c r="T229" s="22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1" t="s">
        <v>144</v>
      </c>
      <c r="AT229" s="221" t="s">
        <v>139</v>
      </c>
      <c r="AU229" s="221" t="s">
        <v>80</v>
      </c>
      <c r="AY229" s="17" t="s">
        <v>138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7" t="s">
        <v>80</v>
      </c>
      <c r="BK229" s="222">
        <f>ROUND(I229*H229,2)</f>
        <v>0</v>
      </c>
      <c r="BL229" s="17" t="s">
        <v>144</v>
      </c>
      <c r="BM229" s="221" t="s">
        <v>1325</v>
      </c>
    </row>
    <row r="230" s="2" customFormat="1">
      <c r="A230" s="38"/>
      <c r="B230" s="39"/>
      <c r="C230" s="40"/>
      <c r="D230" s="223" t="s">
        <v>145</v>
      </c>
      <c r="E230" s="40"/>
      <c r="F230" s="224" t="s">
        <v>1324</v>
      </c>
      <c r="G230" s="40"/>
      <c r="H230" s="40"/>
      <c r="I230" s="225"/>
      <c r="J230" s="40"/>
      <c r="K230" s="40"/>
      <c r="L230" s="44"/>
      <c r="M230" s="226"/>
      <c r="N230" s="227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145</v>
      </c>
      <c r="AU230" s="17" t="s">
        <v>80</v>
      </c>
    </row>
    <row r="231" s="13" customFormat="1">
      <c r="A231" s="13"/>
      <c r="B231" s="240"/>
      <c r="C231" s="241"/>
      <c r="D231" s="223" t="s">
        <v>149</v>
      </c>
      <c r="E231" s="242" t="s">
        <v>1</v>
      </c>
      <c r="F231" s="243" t="s">
        <v>80</v>
      </c>
      <c r="G231" s="241"/>
      <c r="H231" s="244">
        <v>1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0" t="s">
        <v>149</v>
      </c>
      <c r="AU231" s="250" t="s">
        <v>80</v>
      </c>
      <c r="AV231" s="13" t="s">
        <v>82</v>
      </c>
      <c r="AW231" s="13" t="s">
        <v>30</v>
      </c>
      <c r="AX231" s="13" t="s">
        <v>73</v>
      </c>
      <c r="AY231" s="250" t="s">
        <v>138</v>
      </c>
    </row>
    <row r="232" s="12" customFormat="1">
      <c r="A232" s="12"/>
      <c r="B232" s="230"/>
      <c r="C232" s="231"/>
      <c r="D232" s="223" t="s">
        <v>149</v>
      </c>
      <c r="E232" s="232" t="s">
        <v>1</v>
      </c>
      <c r="F232" s="233" t="s">
        <v>1326</v>
      </c>
      <c r="G232" s="231"/>
      <c r="H232" s="232" t="s">
        <v>1</v>
      </c>
      <c r="I232" s="234"/>
      <c r="J232" s="231"/>
      <c r="K232" s="231"/>
      <c r="L232" s="235"/>
      <c r="M232" s="236"/>
      <c r="N232" s="237"/>
      <c r="O232" s="237"/>
      <c r="P232" s="237"/>
      <c r="Q232" s="237"/>
      <c r="R232" s="237"/>
      <c r="S232" s="237"/>
      <c r="T232" s="238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39" t="s">
        <v>149</v>
      </c>
      <c r="AU232" s="239" t="s">
        <v>80</v>
      </c>
      <c r="AV232" s="12" t="s">
        <v>80</v>
      </c>
      <c r="AW232" s="12" t="s">
        <v>30</v>
      </c>
      <c r="AX232" s="12" t="s">
        <v>73</v>
      </c>
      <c r="AY232" s="239" t="s">
        <v>138</v>
      </c>
    </row>
    <row r="233" s="14" customFormat="1">
      <c r="A233" s="14"/>
      <c r="B233" s="251"/>
      <c r="C233" s="252"/>
      <c r="D233" s="223" t="s">
        <v>149</v>
      </c>
      <c r="E233" s="253" t="s">
        <v>1</v>
      </c>
      <c r="F233" s="254" t="s">
        <v>153</v>
      </c>
      <c r="G233" s="252"/>
      <c r="H233" s="255">
        <v>1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149</v>
      </c>
      <c r="AU233" s="261" t="s">
        <v>80</v>
      </c>
      <c r="AV233" s="14" t="s">
        <v>144</v>
      </c>
      <c r="AW233" s="14" t="s">
        <v>30</v>
      </c>
      <c r="AX233" s="14" t="s">
        <v>80</v>
      </c>
      <c r="AY233" s="261" t="s">
        <v>138</v>
      </c>
    </row>
    <row r="234" s="2" customFormat="1" ht="33" customHeight="1">
      <c r="A234" s="38"/>
      <c r="B234" s="39"/>
      <c r="C234" s="210" t="s">
        <v>191</v>
      </c>
      <c r="D234" s="210" t="s">
        <v>139</v>
      </c>
      <c r="E234" s="211" t="s">
        <v>1327</v>
      </c>
      <c r="F234" s="212" t="s">
        <v>1328</v>
      </c>
      <c r="G234" s="213" t="s">
        <v>1084</v>
      </c>
      <c r="H234" s="214">
        <v>1</v>
      </c>
      <c r="I234" s="215"/>
      <c r="J234" s="216">
        <f>ROUND(I234*H234,2)</f>
        <v>0</v>
      </c>
      <c r="K234" s="212" t="s">
        <v>1</v>
      </c>
      <c r="L234" s="44"/>
      <c r="M234" s="217" t="s">
        <v>1</v>
      </c>
      <c r="N234" s="218" t="s">
        <v>38</v>
      </c>
      <c r="O234" s="91"/>
      <c r="P234" s="219">
        <f>O234*H234</f>
        <v>0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1" t="s">
        <v>144</v>
      </c>
      <c r="AT234" s="221" t="s">
        <v>139</v>
      </c>
      <c r="AU234" s="221" t="s">
        <v>80</v>
      </c>
      <c r="AY234" s="17" t="s">
        <v>138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7" t="s">
        <v>80</v>
      </c>
      <c r="BK234" s="222">
        <f>ROUND(I234*H234,2)</f>
        <v>0</v>
      </c>
      <c r="BL234" s="17" t="s">
        <v>144</v>
      </c>
      <c r="BM234" s="221" t="s">
        <v>1329</v>
      </c>
    </row>
    <row r="235" s="2" customFormat="1">
      <c r="A235" s="38"/>
      <c r="B235" s="39"/>
      <c r="C235" s="40"/>
      <c r="D235" s="223" t="s">
        <v>145</v>
      </c>
      <c r="E235" s="40"/>
      <c r="F235" s="224" t="s">
        <v>1328</v>
      </c>
      <c r="G235" s="40"/>
      <c r="H235" s="40"/>
      <c r="I235" s="225"/>
      <c r="J235" s="40"/>
      <c r="K235" s="40"/>
      <c r="L235" s="44"/>
      <c r="M235" s="226"/>
      <c r="N235" s="227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145</v>
      </c>
      <c r="AU235" s="17" t="s">
        <v>80</v>
      </c>
    </row>
    <row r="236" s="13" customFormat="1">
      <c r="A236" s="13"/>
      <c r="B236" s="240"/>
      <c r="C236" s="241"/>
      <c r="D236" s="223" t="s">
        <v>149</v>
      </c>
      <c r="E236" s="242" t="s">
        <v>1</v>
      </c>
      <c r="F236" s="243" t="s">
        <v>80</v>
      </c>
      <c r="G236" s="241"/>
      <c r="H236" s="244">
        <v>1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0" t="s">
        <v>149</v>
      </c>
      <c r="AU236" s="250" t="s">
        <v>80</v>
      </c>
      <c r="AV236" s="13" t="s">
        <v>82</v>
      </c>
      <c r="AW236" s="13" t="s">
        <v>30</v>
      </c>
      <c r="AX236" s="13" t="s">
        <v>73</v>
      </c>
      <c r="AY236" s="250" t="s">
        <v>138</v>
      </c>
    </row>
    <row r="237" s="12" customFormat="1">
      <c r="A237" s="12"/>
      <c r="B237" s="230"/>
      <c r="C237" s="231"/>
      <c r="D237" s="223" t="s">
        <v>149</v>
      </c>
      <c r="E237" s="232" t="s">
        <v>1</v>
      </c>
      <c r="F237" s="233" t="s">
        <v>1330</v>
      </c>
      <c r="G237" s="231"/>
      <c r="H237" s="232" t="s">
        <v>1</v>
      </c>
      <c r="I237" s="234"/>
      <c r="J237" s="231"/>
      <c r="K237" s="231"/>
      <c r="L237" s="235"/>
      <c r="M237" s="236"/>
      <c r="N237" s="237"/>
      <c r="O237" s="237"/>
      <c r="P237" s="237"/>
      <c r="Q237" s="237"/>
      <c r="R237" s="237"/>
      <c r="S237" s="237"/>
      <c r="T237" s="238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39" t="s">
        <v>149</v>
      </c>
      <c r="AU237" s="239" t="s">
        <v>80</v>
      </c>
      <c r="AV237" s="12" t="s">
        <v>80</v>
      </c>
      <c r="AW237" s="12" t="s">
        <v>30</v>
      </c>
      <c r="AX237" s="12" t="s">
        <v>73</v>
      </c>
      <c r="AY237" s="239" t="s">
        <v>138</v>
      </c>
    </row>
    <row r="238" s="14" customFormat="1">
      <c r="A238" s="14"/>
      <c r="B238" s="251"/>
      <c r="C238" s="252"/>
      <c r="D238" s="223" t="s">
        <v>149</v>
      </c>
      <c r="E238" s="253" t="s">
        <v>1</v>
      </c>
      <c r="F238" s="254" t="s">
        <v>153</v>
      </c>
      <c r="G238" s="252"/>
      <c r="H238" s="255">
        <v>1</v>
      </c>
      <c r="I238" s="256"/>
      <c r="J238" s="252"/>
      <c r="K238" s="252"/>
      <c r="L238" s="257"/>
      <c r="M238" s="266"/>
      <c r="N238" s="267"/>
      <c r="O238" s="267"/>
      <c r="P238" s="267"/>
      <c r="Q238" s="267"/>
      <c r="R238" s="267"/>
      <c r="S238" s="267"/>
      <c r="T238" s="26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1" t="s">
        <v>149</v>
      </c>
      <c r="AU238" s="261" t="s">
        <v>80</v>
      </c>
      <c r="AV238" s="14" t="s">
        <v>144</v>
      </c>
      <c r="AW238" s="14" t="s">
        <v>30</v>
      </c>
      <c r="AX238" s="14" t="s">
        <v>80</v>
      </c>
      <c r="AY238" s="261" t="s">
        <v>138</v>
      </c>
    </row>
    <row r="239" s="2" customFormat="1" ht="6.96" customHeight="1">
      <c r="A239" s="38"/>
      <c r="B239" s="66"/>
      <c r="C239" s="67"/>
      <c r="D239" s="67"/>
      <c r="E239" s="67"/>
      <c r="F239" s="67"/>
      <c r="G239" s="67"/>
      <c r="H239" s="67"/>
      <c r="I239" s="67"/>
      <c r="J239" s="67"/>
      <c r="K239" s="67"/>
      <c r="L239" s="44"/>
      <c r="M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</row>
  </sheetData>
  <sheetProtection sheet="1" autoFilter="0" formatColumns="0" formatRows="0" objects="1" scenarios="1" spinCount="100000" saltValue="E4gH0R9a0qz3+cgsMr/Gjoavzsh16sJwLxks+/gvO85CN+Gey0dG2uOTaqchrtiXkYaDtVY/kPTWBVbdiYTMHw==" hashValue="EP32xEDDv8vIuxd1XpLzgZ8xg0MXmUwuC7UzVjK+zS6KsWrRgZijT0XUmPl30jGPMHr4Go1MucyPA3u8WGjSYQ==" algorithmName="SHA-512" password="CC35"/>
  <autoFilter ref="C120:K23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51" r:id="rId1" display="https://podminky.urs.cz/item/CS_URS_2023_01/030001000"/>
    <hyperlink ref="F181" r:id="rId2" display="https://podminky.urs.cz/item/CS_URS_2023_01/0917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Šternberk, Chodníky ul. Jívavská - Nabídkový rozpočet s výkazem výměr - 01/2023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1331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ROUND((SUM(BE121:BE159)),  2)</f>
        <v>0</v>
      </c>
      <c r="G33" s="38"/>
      <c r="H33" s="38"/>
      <c r="I33" s="155">
        <v>0.20999999999999999</v>
      </c>
      <c r="J33" s="154">
        <f>ROUND(((SUM(BE121:BE159))*I33),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ROUND((SUM(BF121:BF159)),  2)</f>
        <v>0</v>
      </c>
      <c r="G34" s="38"/>
      <c r="H34" s="38"/>
      <c r="I34" s="155">
        <v>0.14999999999999999</v>
      </c>
      <c r="J34" s="154">
        <f>ROUND(((SUM(BF121:BF159))*I34),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ROUND((SUM(BG121:BG159)),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ROUND((SUM(BH121:BH159)),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ROUND((SUM(BI121:BI159)),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Šternberk, Chodníky ul. Jívavská - Nabídkový rozpočet s výkazem výměr - 01/2023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VRNU - VRN - Přímé výdaje na hlavní část projektu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1217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1218</v>
      </c>
      <c r="E98" s="182"/>
      <c r="F98" s="182"/>
      <c r="G98" s="182"/>
      <c r="H98" s="182"/>
      <c r="I98" s="182"/>
      <c r="J98" s="183">
        <f>J136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1220</v>
      </c>
      <c r="E99" s="182"/>
      <c r="F99" s="182"/>
      <c r="G99" s="182"/>
      <c r="H99" s="182"/>
      <c r="I99" s="182"/>
      <c r="J99" s="183">
        <f>J137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1332</v>
      </c>
      <c r="E100" s="182"/>
      <c r="F100" s="182"/>
      <c r="G100" s="182"/>
      <c r="H100" s="182"/>
      <c r="I100" s="182"/>
      <c r="J100" s="183">
        <f>J138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1221</v>
      </c>
      <c r="E101" s="182"/>
      <c r="F101" s="182"/>
      <c r="G101" s="182"/>
      <c r="H101" s="182"/>
      <c r="I101" s="182"/>
      <c r="J101" s="183">
        <f>J151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123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Šternberk, Chodníky ul. Jívavská - Nabídkový rozpočet s výkazem výměr - 01/2023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VRNU - VRN - Přímé výdaje na hlavní část projektu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6. 6. 2023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0" customFormat="1" ht="29.28" customHeight="1">
      <c r="A120" s="185"/>
      <c r="B120" s="186"/>
      <c r="C120" s="187" t="s">
        <v>124</v>
      </c>
      <c r="D120" s="188" t="s">
        <v>58</v>
      </c>
      <c r="E120" s="188" t="s">
        <v>54</v>
      </c>
      <c r="F120" s="188" t="s">
        <v>55</v>
      </c>
      <c r="G120" s="188" t="s">
        <v>125</v>
      </c>
      <c r="H120" s="188" t="s">
        <v>126</v>
      </c>
      <c r="I120" s="188" t="s">
        <v>127</v>
      </c>
      <c r="J120" s="188" t="s">
        <v>118</v>
      </c>
      <c r="K120" s="189" t="s">
        <v>128</v>
      </c>
      <c r="L120" s="190"/>
      <c r="M120" s="100" t="s">
        <v>1</v>
      </c>
      <c r="N120" s="101" t="s">
        <v>37</v>
      </c>
      <c r="O120" s="101" t="s">
        <v>129</v>
      </c>
      <c r="P120" s="101" t="s">
        <v>130</v>
      </c>
      <c r="Q120" s="101" t="s">
        <v>131</v>
      </c>
      <c r="R120" s="101" t="s">
        <v>132</v>
      </c>
      <c r="S120" s="101" t="s">
        <v>133</v>
      </c>
      <c r="T120" s="102" t="s">
        <v>134</v>
      </c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</row>
    <row r="121" s="2" customFormat="1" ht="22.8" customHeight="1">
      <c r="A121" s="38"/>
      <c r="B121" s="39"/>
      <c r="C121" s="107" t="s">
        <v>135</v>
      </c>
      <c r="D121" s="40"/>
      <c r="E121" s="40"/>
      <c r="F121" s="40"/>
      <c r="G121" s="40"/>
      <c r="H121" s="40"/>
      <c r="I121" s="40"/>
      <c r="J121" s="191">
        <f>BK121</f>
        <v>0</v>
      </c>
      <c r="K121" s="40"/>
      <c r="L121" s="44"/>
      <c r="M121" s="103"/>
      <c r="N121" s="192"/>
      <c r="O121" s="104"/>
      <c r="P121" s="193">
        <f>P122+SUM(P136:P138)+P151</f>
        <v>0</v>
      </c>
      <c r="Q121" s="104"/>
      <c r="R121" s="193">
        <f>R122+SUM(R136:R138)+R151</f>
        <v>0</v>
      </c>
      <c r="S121" s="104"/>
      <c r="T121" s="194">
        <f>T122+SUM(T136:T138)+T151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120</v>
      </c>
      <c r="BK121" s="195">
        <f>BK122+SUM(BK136:BK138)+BK151</f>
        <v>0</v>
      </c>
    </row>
    <row r="122" s="11" customFormat="1" ht="25.92" customHeight="1">
      <c r="A122" s="11"/>
      <c r="B122" s="196"/>
      <c r="C122" s="197"/>
      <c r="D122" s="198" t="s">
        <v>72</v>
      </c>
      <c r="E122" s="199" t="s">
        <v>1222</v>
      </c>
      <c r="F122" s="199" t="s">
        <v>1174</v>
      </c>
      <c r="G122" s="197"/>
      <c r="H122" s="197"/>
      <c r="I122" s="200"/>
      <c r="J122" s="201">
        <f>BK122</f>
        <v>0</v>
      </c>
      <c r="K122" s="197"/>
      <c r="L122" s="202"/>
      <c r="M122" s="203"/>
      <c r="N122" s="204"/>
      <c r="O122" s="204"/>
      <c r="P122" s="205">
        <f>SUM(P123:P135)</f>
        <v>0</v>
      </c>
      <c r="Q122" s="204"/>
      <c r="R122" s="205">
        <f>SUM(R123:R135)</f>
        <v>0</v>
      </c>
      <c r="S122" s="204"/>
      <c r="T122" s="206">
        <f>SUM(T123:T135)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80</v>
      </c>
      <c r="AT122" s="208" t="s">
        <v>72</v>
      </c>
      <c r="AU122" s="208" t="s">
        <v>73</v>
      </c>
      <c r="AY122" s="207" t="s">
        <v>138</v>
      </c>
      <c r="BK122" s="209">
        <f>SUM(BK123:BK135)</f>
        <v>0</v>
      </c>
    </row>
    <row r="123" s="2" customFormat="1" ht="16.5" customHeight="1">
      <c r="A123" s="38"/>
      <c r="B123" s="39"/>
      <c r="C123" s="210" t="s">
        <v>82</v>
      </c>
      <c r="D123" s="210" t="s">
        <v>139</v>
      </c>
      <c r="E123" s="211" t="s">
        <v>1333</v>
      </c>
      <c r="F123" s="212" t="s">
        <v>1334</v>
      </c>
      <c r="G123" s="213" t="s">
        <v>1084</v>
      </c>
      <c r="H123" s="214">
        <v>1</v>
      </c>
      <c r="I123" s="215"/>
      <c r="J123" s="216">
        <f>ROUND(I123*H123,2)</f>
        <v>0</v>
      </c>
      <c r="K123" s="212" t="s">
        <v>143</v>
      </c>
      <c r="L123" s="44"/>
      <c r="M123" s="217" t="s">
        <v>1</v>
      </c>
      <c r="N123" s="218" t="s">
        <v>38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144</v>
      </c>
      <c r="AT123" s="221" t="s">
        <v>139</v>
      </c>
      <c r="AU123" s="221" t="s">
        <v>80</v>
      </c>
      <c r="AY123" s="17" t="s">
        <v>138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80</v>
      </c>
      <c r="BK123" s="222">
        <f>ROUND(I123*H123,2)</f>
        <v>0</v>
      </c>
      <c r="BL123" s="17" t="s">
        <v>144</v>
      </c>
      <c r="BM123" s="221" t="s">
        <v>144</v>
      </c>
    </row>
    <row r="124" s="2" customFormat="1">
      <c r="A124" s="38"/>
      <c r="B124" s="39"/>
      <c r="C124" s="40"/>
      <c r="D124" s="223" t="s">
        <v>145</v>
      </c>
      <c r="E124" s="40"/>
      <c r="F124" s="224" t="s">
        <v>1334</v>
      </c>
      <c r="G124" s="40"/>
      <c r="H124" s="40"/>
      <c r="I124" s="225"/>
      <c r="J124" s="40"/>
      <c r="K124" s="40"/>
      <c r="L124" s="44"/>
      <c r="M124" s="226"/>
      <c r="N124" s="22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80</v>
      </c>
    </row>
    <row r="125" s="2" customFormat="1">
      <c r="A125" s="38"/>
      <c r="B125" s="39"/>
      <c r="C125" s="40"/>
      <c r="D125" s="228" t="s">
        <v>147</v>
      </c>
      <c r="E125" s="40"/>
      <c r="F125" s="229" t="s">
        <v>1335</v>
      </c>
      <c r="G125" s="40"/>
      <c r="H125" s="40"/>
      <c r="I125" s="225"/>
      <c r="J125" s="40"/>
      <c r="K125" s="40"/>
      <c r="L125" s="44"/>
      <c r="M125" s="226"/>
      <c r="N125" s="22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147</v>
      </c>
      <c r="AU125" s="17" t="s">
        <v>80</v>
      </c>
    </row>
    <row r="126" s="13" customFormat="1">
      <c r="A126" s="13"/>
      <c r="B126" s="240"/>
      <c r="C126" s="241"/>
      <c r="D126" s="223" t="s">
        <v>149</v>
      </c>
      <c r="E126" s="242" t="s">
        <v>1</v>
      </c>
      <c r="F126" s="243" t="s">
        <v>80</v>
      </c>
      <c r="G126" s="241"/>
      <c r="H126" s="244">
        <v>1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149</v>
      </c>
      <c r="AU126" s="250" t="s">
        <v>80</v>
      </c>
      <c r="AV126" s="13" t="s">
        <v>82</v>
      </c>
      <c r="AW126" s="13" t="s">
        <v>30</v>
      </c>
      <c r="AX126" s="13" t="s">
        <v>73</v>
      </c>
      <c r="AY126" s="250" t="s">
        <v>138</v>
      </c>
    </row>
    <row r="127" s="12" customFormat="1">
      <c r="A127" s="12"/>
      <c r="B127" s="230"/>
      <c r="C127" s="231"/>
      <c r="D127" s="223" t="s">
        <v>149</v>
      </c>
      <c r="E127" s="232" t="s">
        <v>1</v>
      </c>
      <c r="F127" s="233" t="s">
        <v>1336</v>
      </c>
      <c r="G127" s="231"/>
      <c r="H127" s="232" t="s">
        <v>1</v>
      </c>
      <c r="I127" s="234"/>
      <c r="J127" s="231"/>
      <c r="K127" s="231"/>
      <c r="L127" s="235"/>
      <c r="M127" s="236"/>
      <c r="N127" s="237"/>
      <c r="O127" s="237"/>
      <c r="P127" s="237"/>
      <c r="Q127" s="237"/>
      <c r="R127" s="237"/>
      <c r="S127" s="237"/>
      <c r="T127" s="238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9" t="s">
        <v>149</v>
      </c>
      <c r="AU127" s="239" t="s">
        <v>80</v>
      </c>
      <c r="AV127" s="12" t="s">
        <v>80</v>
      </c>
      <c r="AW127" s="12" t="s">
        <v>30</v>
      </c>
      <c r="AX127" s="12" t="s">
        <v>73</v>
      </c>
      <c r="AY127" s="239" t="s">
        <v>138</v>
      </c>
    </row>
    <row r="128" s="14" customFormat="1">
      <c r="A128" s="14"/>
      <c r="B128" s="251"/>
      <c r="C128" s="252"/>
      <c r="D128" s="223" t="s">
        <v>149</v>
      </c>
      <c r="E128" s="253" t="s">
        <v>1</v>
      </c>
      <c r="F128" s="254" t="s">
        <v>153</v>
      </c>
      <c r="G128" s="252"/>
      <c r="H128" s="255">
        <v>1</v>
      </c>
      <c r="I128" s="256"/>
      <c r="J128" s="252"/>
      <c r="K128" s="252"/>
      <c r="L128" s="257"/>
      <c r="M128" s="258"/>
      <c r="N128" s="259"/>
      <c r="O128" s="259"/>
      <c r="P128" s="259"/>
      <c r="Q128" s="259"/>
      <c r="R128" s="259"/>
      <c r="S128" s="259"/>
      <c r="T128" s="26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1" t="s">
        <v>149</v>
      </c>
      <c r="AU128" s="261" t="s">
        <v>80</v>
      </c>
      <c r="AV128" s="14" t="s">
        <v>144</v>
      </c>
      <c r="AW128" s="14" t="s">
        <v>30</v>
      </c>
      <c r="AX128" s="14" t="s">
        <v>80</v>
      </c>
      <c r="AY128" s="261" t="s">
        <v>138</v>
      </c>
    </row>
    <row r="129" s="2" customFormat="1" ht="16.5" customHeight="1">
      <c r="A129" s="38"/>
      <c r="B129" s="39"/>
      <c r="C129" s="210" t="s">
        <v>144</v>
      </c>
      <c r="D129" s="210" t="s">
        <v>139</v>
      </c>
      <c r="E129" s="211" t="s">
        <v>1337</v>
      </c>
      <c r="F129" s="212" t="s">
        <v>1190</v>
      </c>
      <c r="G129" s="213" t="s">
        <v>1084</v>
      </c>
      <c r="H129" s="214">
        <v>1</v>
      </c>
      <c r="I129" s="215"/>
      <c r="J129" s="216">
        <f>ROUND(I129*H129,2)</f>
        <v>0</v>
      </c>
      <c r="K129" s="212" t="s">
        <v>143</v>
      </c>
      <c r="L129" s="44"/>
      <c r="M129" s="217" t="s">
        <v>1</v>
      </c>
      <c r="N129" s="218" t="s">
        <v>38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144</v>
      </c>
      <c r="AT129" s="221" t="s">
        <v>139</v>
      </c>
      <c r="AU129" s="221" t="s">
        <v>80</v>
      </c>
      <c r="AY129" s="17" t="s">
        <v>138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80</v>
      </c>
      <c r="BK129" s="222">
        <f>ROUND(I129*H129,2)</f>
        <v>0</v>
      </c>
      <c r="BL129" s="17" t="s">
        <v>144</v>
      </c>
      <c r="BM129" s="221" t="s">
        <v>168</v>
      </c>
    </row>
    <row r="130" s="2" customFormat="1">
      <c r="A130" s="38"/>
      <c r="B130" s="39"/>
      <c r="C130" s="40"/>
      <c r="D130" s="223" t="s">
        <v>145</v>
      </c>
      <c r="E130" s="40"/>
      <c r="F130" s="224" t="s">
        <v>1190</v>
      </c>
      <c r="G130" s="40"/>
      <c r="H130" s="40"/>
      <c r="I130" s="225"/>
      <c r="J130" s="40"/>
      <c r="K130" s="40"/>
      <c r="L130" s="44"/>
      <c r="M130" s="226"/>
      <c r="N130" s="22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145</v>
      </c>
      <c r="AU130" s="17" t="s">
        <v>80</v>
      </c>
    </row>
    <row r="131" s="2" customFormat="1">
      <c r="A131" s="38"/>
      <c r="B131" s="39"/>
      <c r="C131" s="40"/>
      <c r="D131" s="228" t="s">
        <v>147</v>
      </c>
      <c r="E131" s="40"/>
      <c r="F131" s="229" t="s">
        <v>1338</v>
      </c>
      <c r="G131" s="40"/>
      <c r="H131" s="40"/>
      <c r="I131" s="225"/>
      <c r="J131" s="40"/>
      <c r="K131" s="40"/>
      <c r="L131" s="44"/>
      <c r="M131" s="226"/>
      <c r="N131" s="22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147</v>
      </c>
      <c r="AU131" s="17" t="s">
        <v>80</v>
      </c>
    </row>
    <row r="132" s="13" customFormat="1">
      <c r="A132" s="13"/>
      <c r="B132" s="240"/>
      <c r="C132" s="241"/>
      <c r="D132" s="223" t="s">
        <v>149</v>
      </c>
      <c r="E132" s="242" t="s">
        <v>1</v>
      </c>
      <c r="F132" s="243" t="s">
        <v>80</v>
      </c>
      <c r="G132" s="241"/>
      <c r="H132" s="244">
        <v>1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149</v>
      </c>
      <c r="AU132" s="250" t="s">
        <v>80</v>
      </c>
      <c r="AV132" s="13" t="s">
        <v>82</v>
      </c>
      <c r="AW132" s="13" t="s">
        <v>30</v>
      </c>
      <c r="AX132" s="13" t="s">
        <v>73</v>
      </c>
      <c r="AY132" s="250" t="s">
        <v>138</v>
      </c>
    </row>
    <row r="133" s="12" customFormat="1">
      <c r="A133" s="12"/>
      <c r="B133" s="230"/>
      <c r="C133" s="231"/>
      <c r="D133" s="223" t="s">
        <v>149</v>
      </c>
      <c r="E133" s="232" t="s">
        <v>1</v>
      </c>
      <c r="F133" s="233" t="s">
        <v>1339</v>
      </c>
      <c r="G133" s="231"/>
      <c r="H133" s="232" t="s">
        <v>1</v>
      </c>
      <c r="I133" s="234"/>
      <c r="J133" s="231"/>
      <c r="K133" s="231"/>
      <c r="L133" s="235"/>
      <c r="M133" s="236"/>
      <c r="N133" s="237"/>
      <c r="O133" s="237"/>
      <c r="P133" s="237"/>
      <c r="Q133" s="237"/>
      <c r="R133" s="237"/>
      <c r="S133" s="237"/>
      <c r="T133" s="238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9" t="s">
        <v>149</v>
      </c>
      <c r="AU133" s="239" t="s">
        <v>80</v>
      </c>
      <c r="AV133" s="12" t="s">
        <v>80</v>
      </c>
      <c r="AW133" s="12" t="s">
        <v>30</v>
      </c>
      <c r="AX133" s="12" t="s">
        <v>73</v>
      </c>
      <c r="AY133" s="239" t="s">
        <v>138</v>
      </c>
    </row>
    <row r="134" s="12" customFormat="1">
      <c r="A134" s="12"/>
      <c r="B134" s="230"/>
      <c r="C134" s="231"/>
      <c r="D134" s="223" t="s">
        <v>149</v>
      </c>
      <c r="E134" s="232" t="s">
        <v>1</v>
      </c>
      <c r="F134" s="233" t="s">
        <v>1340</v>
      </c>
      <c r="G134" s="231"/>
      <c r="H134" s="232" t="s">
        <v>1</v>
      </c>
      <c r="I134" s="234"/>
      <c r="J134" s="231"/>
      <c r="K134" s="231"/>
      <c r="L134" s="235"/>
      <c r="M134" s="236"/>
      <c r="N134" s="237"/>
      <c r="O134" s="237"/>
      <c r="P134" s="237"/>
      <c r="Q134" s="237"/>
      <c r="R134" s="237"/>
      <c r="S134" s="237"/>
      <c r="T134" s="238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9" t="s">
        <v>149</v>
      </c>
      <c r="AU134" s="239" t="s">
        <v>80</v>
      </c>
      <c r="AV134" s="12" t="s">
        <v>80</v>
      </c>
      <c r="AW134" s="12" t="s">
        <v>30</v>
      </c>
      <c r="AX134" s="12" t="s">
        <v>73</v>
      </c>
      <c r="AY134" s="239" t="s">
        <v>138</v>
      </c>
    </row>
    <row r="135" s="14" customFormat="1">
      <c r="A135" s="14"/>
      <c r="B135" s="251"/>
      <c r="C135" s="252"/>
      <c r="D135" s="223" t="s">
        <v>149</v>
      </c>
      <c r="E135" s="253" t="s">
        <v>1</v>
      </c>
      <c r="F135" s="254" t="s">
        <v>153</v>
      </c>
      <c r="G135" s="252"/>
      <c r="H135" s="255">
        <v>1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149</v>
      </c>
      <c r="AU135" s="261" t="s">
        <v>80</v>
      </c>
      <c r="AV135" s="14" t="s">
        <v>144</v>
      </c>
      <c r="AW135" s="14" t="s">
        <v>30</v>
      </c>
      <c r="AX135" s="14" t="s">
        <v>80</v>
      </c>
      <c r="AY135" s="261" t="s">
        <v>138</v>
      </c>
    </row>
    <row r="136" s="11" customFormat="1" ht="25.92" customHeight="1">
      <c r="A136" s="11"/>
      <c r="B136" s="196"/>
      <c r="C136" s="197"/>
      <c r="D136" s="198" t="s">
        <v>72</v>
      </c>
      <c r="E136" s="199" t="s">
        <v>1240</v>
      </c>
      <c r="F136" s="199" t="s">
        <v>1241</v>
      </c>
      <c r="G136" s="197"/>
      <c r="H136" s="197"/>
      <c r="I136" s="200"/>
      <c r="J136" s="201">
        <f>BK136</f>
        <v>0</v>
      </c>
      <c r="K136" s="197"/>
      <c r="L136" s="202"/>
      <c r="M136" s="203"/>
      <c r="N136" s="204"/>
      <c r="O136" s="204"/>
      <c r="P136" s="205">
        <v>0</v>
      </c>
      <c r="Q136" s="204"/>
      <c r="R136" s="205">
        <v>0</v>
      </c>
      <c r="S136" s="204"/>
      <c r="T136" s="206"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07" t="s">
        <v>80</v>
      </c>
      <c r="AT136" s="208" t="s">
        <v>72</v>
      </c>
      <c r="AU136" s="208" t="s">
        <v>73</v>
      </c>
      <c r="AY136" s="207" t="s">
        <v>138</v>
      </c>
      <c r="BK136" s="209">
        <v>0</v>
      </c>
    </row>
    <row r="137" s="11" customFormat="1" ht="25.92" customHeight="1">
      <c r="A137" s="11"/>
      <c r="B137" s="196"/>
      <c r="C137" s="197"/>
      <c r="D137" s="198" t="s">
        <v>72</v>
      </c>
      <c r="E137" s="199" t="s">
        <v>1284</v>
      </c>
      <c r="F137" s="199" t="s">
        <v>1200</v>
      </c>
      <c r="G137" s="197"/>
      <c r="H137" s="197"/>
      <c r="I137" s="200"/>
      <c r="J137" s="201">
        <f>BK137</f>
        <v>0</v>
      </c>
      <c r="K137" s="197"/>
      <c r="L137" s="202"/>
      <c r="M137" s="203"/>
      <c r="N137" s="204"/>
      <c r="O137" s="204"/>
      <c r="P137" s="205">
        <v>0</v>
      </c>
      <c r="Q137" s="204"/>
      <c r="R137" s="205">
        <v>0</v>
      </c>
      <c r="S137" s="204"/>
      <c r="T137" s="206"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07" t="s">
        <v>80</v>
      </c>
      <c r="AT137" s="208" t="s">
        <v>72</v>
      </c>
      <c r="AU137" s="208" t="s">
        <v>73</v>
      </c>
      <c r="AY137" s="207" t="s">
        <v>138</v>
      </c>
      <c r="BK137" s="209">
        <v>0</v>
      </c>
    </row>
    <row r="138" s="11" customFormat="1" ht="25.92" customHeight="1">
      <c r="A138" s="11"/>
      <c r="B138" s="196"/>
      <c r="C138" s="197"/>
      <c r="D138" s="198" t="s">
        <v>72</v>
      </c>
      <c r="E138" s="199" t="s">
        <v>1341</v>
      </c>
      <c r="F138" s="199" t="s">
        <v>1342</v>
      </c>
      <c r="G138" s="197"/>
      <c r="H138" s="197"/>
      <c r="I138" s="200"/>
      <c r="J138" s="201">
        <f>BK138</f>
        <v>0</v>
      </c>
      <c r="K138" s="197"/>
      <c r="L138" s="202"/>
      <c r="M138" s="203"/>
      <c r="N138" s="204"/>
      <c r="O138" s="204"/>
      <c r="P138" s="205">
        <f>SUM(P139:P150)</f>
        <v>0</v>
      </c>
      <c r="Q138" s="204"/>
      <c r="R138" s="205">
        <f>SUM(R139:R150)</f>
        <v>0</v>
      </c>
      <c r="S138" s="204"/>
      <c r="T138" s="206">
        <f>SUM(T139:T150)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07" t="s">
        <v>80</v>
      </c>
      <c r="AT138" s="208" t="s">
        <v>72</v>
      </c>
      <c r="AU138" s="208" t="s">
        <v>73</v>
      </c>
      <c r="AY138" s="207" t="s">
        <v>138</v>
      </c>
      <c r="BK138" s="209">
        <f>SUM(BK139:BK150)</f>
        <v>0</v>
      </c>
    </row>
    <row r="139" s="2" customFormat="1" ht="16.5" customHeight="1">
      <c r="A139" s="38"/>
      <c r="B139" s="39"/>
      <c r="C139" s="210" t="s">
        <v>80</v>
      </c>
      <c r="D139" s="210" t="s">
        <v>139</v>
      </c>
      <c r="E139" s="211" t="s">
        <v>1343</v>
      </c>
      <c r="F139" s="212" t="s">
        <v>1344</v>
      </c>
      <c r="G139" s="213" t="s">
        <v>1084</v>
      </c>
      <c r="H139" s="214">
        <v>1</v>
      </c>
      <c r="I139" s="215"/>
      <c r="J139" s="216">
        <f>ROUND(I139*H139,2)</f>
        <v>0</v>
      </c>
      <c r="K139" s="212" t="s">
        <v>143</v>
      </c>
      <c r="L139" s="44"/>
      <c r="M139" s="217" t="s">
        <v>1</v>
      </c>
      <c r="N139" s="218" t="s">
        <v>38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144</v>
      </c>
      <c r="AT139" s="221" t="s">
        <v>139</v>
      </c>
      <c r="AU139" s="221" t="s">
        <v>80</v>
      </c>
      <c r="AY139" s="17" t="s">
        <v>138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80</v>
      </c>
      <c r="BK139" s="222">
        <f>ROUND(I139*H139,2)</f>
        <v>0</v>
      </c>
      <c r="BL139" s="17" t="s">
        <v>144</v>
      </c>
      <c r="BM139" s="221" t="s">
        <v>221</v>
      </c>
    </row>
    <row r="140" s="2" customFormat="1">
      <c r="A140" s="38"/>
      <c r="B140" s="39"/>
      <c r="C140" s="40"/>
      <c r="D140" s="223" t="s">
        <v>145</v>
      </c>
      <c r="E140" s="40"/>
      <c r="F140" s="224" t="s">
        <v>1344</v>
      </c>
      <c r="G140" s="40"/>
      <c r="H140" s="40"/>
      <c r="I140" s="225"/>
      <c r="J140" s="40"/>
      <c r="K140" s="40"/>
      <c r="L140" s="44"/>
      <c r="M140" s="226"/>
      <c r="N140" s="22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145</v>
      </c>
      <c r="AU140" s="17" t="s">
        <v>80</v>
      </c>
    </row>
    <row r="141" s="2" customFormat="1">
      <c r="A141" s="38"/>
      <c r="B141" s="39"/>
      <c r="C141" s="40"/>
      <c r="D141" s="228" t="s">
        <v>147</v>
      </c>
      <c r="E141" s="40"/>
      <c r="F141" s="229" t="s">
        <v>1345</v>
      </c>
      <c r="G141" s="40"/>
      <c r="H141" s="40"/>
      <c r="I141" s="225"/>
      <c r="J141" s="40"/>
      <c r="K141" s="40"/>
      <c r="L141" s="44"/>
      <c r="M141" s="226"/>
      <c r="N141" s="22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147</v>
      </c>
      <c r="AU141" s="17" t="s">
        <v>80</v>
      </c>
    </row>
    <row r="142" s="13" customFormat="1">
      <c r="A142" s="13"/>
      <c r="B142" s="240"/>
      <c r="C142" s="241"/>
      <c r="D142" s="223" t="s">
        <v>149</v>
      </c>
      <c r="E142" s="242" t="s">
        <v>1</v>
      </c>
      <c r="F142" s="243" t="s">
        <v>80</v>
      </c>
      <c r="G142" s="241"/>
      <c r="H142" s="244">
        <v>1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149</v>
      </c>
      <c r="AU142" s="250" t="s">
        <v>80</v>
      </c>
      <c r="AV142" s="13" t="s">
        <v>82</v>
      </c>
      <c r="AW142" s="13" t="s">
        <v>30</v>
      </c>
      <c r="AX142" s="13" t="s">
        <v>73</v>
      </c>
      <c r="AY142" s="250" t="s">
        <v>138</v>
      </c>
    </row>
    <row r="143" s="12" customFormat="1">
      <c r="A143" s="12"/>
      <c r="B143" s="230"/>
      <c r="C143" s="231"/>
      <c r="D143" s="223" t="s">
        <v>149</v>
      </c>
      <c r="E143" s="232" t="s">
        <v>1</v>
      </c>
      <c r="F143" s="233" t="s">
        <v>1346</v>
      </c>
      <c r="G143" s="231"/>
      <c r="H143" s="232" t="s">
        <v>1</v>
      </c>
      <c r="I143" s="234"/>
      <c r="J143" s="231"/>
      <c r="K143" s="231"/>
      <c r="L143" s="235"/>
      <c r="M143" s="236"/>
      <c r="N143" s="237"/>
      <c r="O143" s="237"/>
      <c r="P143" s="237"/>
      <c r="Q143" s="237"/>
      <c r="R143" s="237"/>
      <c r="S143" s="237"/>
      <c r="T143" s="238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9" t="s">
        <v>149</v>
      </c>
      <c r="AU143" s="239" t="s">
        <v>80</v>
      </c>
      <c r="AV143" s="12" t="s">
        <v>80</v>
      </c>
      <c r="AW143" s="12" t="s">
        <v>30</v>
      </c>
      <c r="AX143" s="12" t="s">
        <v>73</v>
      </c>
      <c r="AY143" s="239" t="s">
        <v>138</v>
      </c>
    </row>
    <row r="144" s="14" customFormat="1">
      <c r="A144" s="14"/>
      <c r="B144" s="251"/>
      <c r="C144" s="252"/>
      <c r="D144" s="223" t="s">
        <v>149</v>
      </c>
      <c r="E144" s="253" t="s">
        <v>1</v>
      </c>
      <c r="F144" s="254" t="s">
        <v>153</v>
      </c>
      <c r="G144" s="252"/>
      <c r="H144" s="255">
        <v>1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149</v>
      </c>
      <c r="AU144" s="261" t="s">
        <v>80</v>
      </c>
      <c r="AV144" s="14" t="s">
        <v>144</v>
      </c>
      <c r="AW144" s="14" t="s">
        <v>30</v>
      </c>
      <c r="AX144" s="14" t="s">
        <v>80</v>
      </c>
      <c r="AY144" s="261" t="s">
        <v>138</v>
      </c>
    </row>
    <row r="145" s="2" customFormat="1" ht="16.5" customHeight="1">
      <c r="A145" s="38"/>
      <c r="B145" s="39"/>
      <c r="C145" s="210" t="s">
        <v>82</v>
      </c>
      <c r="D145" s="210" t="s">
        <v>139</v>
      </c>
      <c r="E145" s="211" t="s">
        <v>1347</v>
      </c>
      <c r="F145" s="212" t="s">
        <v>1348</v>
      </c>
      <c r="G145" s="213" t="s">
        <v>1084</v>
      </c>
      <c r="H145" s="214">
        <v>1</v>
      </c>
      <c r="I145" s="215"/>
      <c r="J145" s="216">
        <f>ROUND(I145*H145,2)</f>
        <v>0</v>
      </c>
      <c r="K145" s="212" t="s">
        <v>143</v>
      </c>
      <c r="L145" s="44"/>
      <c r="M145" s="217" t="s">
        <v>1</v>
      </c>
      <c r="N145" s="218" t="s">
        <v>38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144</v>
      </c>
      <c r="AT145" s="221" t="s">
        <v>139</v>
      </c>
      <c r="AU145" s="221" t="s">
        <v>80</v>
      </c>
      <c r="AY145" s="17" t="s">
        <v>138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80</v>
      </c>
      <c r="BK145" s="222">
        <f>ROUND(I145*H145,2)</f>
        <v>0</v>
      </c>
      <c r="BL145" s="17" t="s">
        <v>144</v>
      </c>
      <c r="BM145" s="221" t="s">
        <v>226</v>
      </c>
    </row>
    <row r="146" s="2" customFormat="1">
      <c r="A146" s="38"/>
      <c r="B146" s="39"/>
      <c r="C146" s="40"/>
      <c r="D146" s="223" t="s">
        <v>145</v>
      </c>
      <c r="E146" s="40"/>
      <c r="F146" s="224" t="s">
        <v>1348</v>
      </c>
      <c r="G146" s="40"/>
      <c r="H146" s="40"/>
      <c r="I146" s="225"/>
      <c r="J146" s="40"/>
      <c r="K146" s="40"/>
      <c r="L146" s="44"/>
      <c r="M146" s="226"/>
      <c r="N146" s="22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145</v>
      </c>
      <c r="AU146" s="17" t="s">
        <v>80</v>
      </c>
    </row>
    <row r="147" s="2" customFormat="1">
      <c r="A147" s="38"/>
      <c r="B147" s="39"/>
      <c r="C147" s="40"/>
      <c r="D147" s="228" t="s">
        <v>147</v>
      </c>
      <c r="E147" s="40"/>
      <c r="F147" s="229" t="s">
        <v>1349</v>
      </c>
      <c r="G147" s="40"/>
      <c r="H147" s="40"/>
      <c r="I147" s="225"/>
      <c r="J147" s="40"/>
      <c r="K147" s="40"/>
      <c r="L147" s="44"/>
      <c r="M147" s="226"/>
      <c r="N147" s="22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147</v>
      </c>
      <c r="AU147" s="17" t="s">
        <v>80</v>
      </c>
    </row>
    <row r="148" s="13" customFormat="1">
      <c r="A148" s="13"/>
      <c r="B148" s="240"/>
      <c r="C148" s="241"/>
      <c r="D148" s="223" t="s">
        <v>149</v>
      </c>
      <c r="E148" s="242" t="s">
        <v>1</v>
      </c>
      <c r="F148" s="243" t="s">
        <v>80</v>
      </c>
      <c r="G148" s="241"/>
      <c r="H148" s="244">
        <v>1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149</v>
      </c>
      <c r="AU148" s="250" t="s">
        <v>80</v>
      </c>
      <c r="AV148" s="13" t="s">
        <v>82</v>
      </c>
      <c r="AW148" s="13" t="s">
        <v>30</v>
      </c>
      <c r="AX148" s="13" t="s">
        <v>73</v>
      </c>
      <c r="AY148" s="250" t="s">
        <v>138</v>
      </c>
    </row>
    <row r="149" s="12" customFormat="1">
      <c r="A149" s="12"/>
      <c r="B149" s="230"/>
      <c r="C149" s="231"/>
      <c r="D149" s="223" t="s">
        <v>149</v>
      </c>
      <c r="E149" s="232" t="s">
        <v>1</v>
      </c>
      <c r="F149" s="233" t="s">
        <v>1350</v>
      </c>
      <c r="G149" s="231"/>
      <c r="H149" s="232" t="s">
        <v>1</v>
      </c>
      <c r="I149" s="234"/>
      <c r="J149" s="231"/>
      <c r="K149" s="231"/>
      <c r="L149" s="235"/>
      <c r="M149" s="236"/>
      <c r="N149" s="237"/>
      <c r="O149" s="237"/>
      <c r="P149" s="237"/>
      <c r="Q149" s="237"/>
      <c r="R149" s="237"/>
      <c r="S149" s="237"/>
      <c r="T149" s="238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9" t="s">
        <v>149</v>
      </c>
      <c r="AU149" s="239" t="s">
        <v>80</v>
      </c>
      <c r="AV149" s="12" t="s">
        <v>80</v>
      </c>
      <c r="AW149" s="12" t="s">
        <v>30</v>
      </c>
      <c r="AX149" s="12" t="s">
        <v>73</v>
      </c>
      <c r="AY149" s="239" t="s">
        <v>138</v>
      </c>
    </row>
    <row r="150" s="14" customFormat="1">
      <c r="A150" s="14"/>
      <c r="B150" s="251"/>
      <c r="C150" s="252"/>
      <c r="D150" s="223" t="s">
        <v>149</v>
      </c>
      <c r="E150" s="253" t="s">
        <v>1</v>
      </c>
      <c r="F150" s="254" t="s">
        <v>153</v>
      </c>
      <c r="G150" s="252"/>
      <c r="H150" s="255">
        <v>1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149</v>
      </c>
      <c r="AU150" s="261" t="s">
        <v>80</v>
      </c>
      <c r="AV150" s="14" t="s">
        <v>144</v>
      </c>
      <c r="AW150" s="14" t="s">
        <v>30</v>
      </c>
      <c r="AX150" s="14" t="s">
        <v>80</v>
      </c>
      <c r="AY150" s="261" t="s">
        <v>138</v>
      </c>
    </row>
    <row r="151" s="11" customFormat="1" ht="25.92" customHeight="1">
      <c r="A151" s="11"/>
      <c r="B151" s="196"/>
      <c r="C151" s="197"/>
      <c r="D151" s="198" t="s">
        <v>72</v>
      </c>
      <c r="E151" s="199" t="s">
        <v>1312</v>
      </c>
      <c r="F151" s="199" t="s">
        <v>1313</v>
      </c>
      <c r="G151" s="197"/>
      <c r="H151" s="197"/>
      <c r="I151" s="200"/>
      <c r="J151" s="201">
        <f>BK151</f>
        <v>0</v>
      </c>
      <c r="K151" s="197"/>
      <c r="L151" s="202"/>
      <c r="M151" s="203"/>
      <c r="N151" s="204"/>
      <c r="O151" s="204"/>
      <c r="P151" s="205">
        <f>SUM(P152:P159)</f>
        <v>0</v>
      </c>
      <c r="Q151" s="204"/>
      <c r="R151" s="205">
        <f>SUM(R152:R159)</f>
        <v>0</v>
      </c>
      <c r="S151" s="204"/>
      <c r="T151" s="206">
        <f>SUM(T152:T159)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07" t="s">
        <v>80</v>
      </c>
      <c r="AT151" s="208" t="s">
        <v>72</v>
      </c>
      <c r="AU151" s="208" t="s">
        <v>73</v>
      </c>
      <c r="AY151" s="207" t="s">
        <v>138</v>
      </c>
      <c r="BK151" s="209">
        <f>SUM(BK152:BK159)</f>
        <v>0</v>
      </c>
    </row>
    <row r="152" s="2" customFormat="1" ht="37.8" customHeight="1">
      <c r="A152" s="38"/>
      <c r="B152" s="39"/>
      <c r="C152" s="210" t="s">
        <v>82</v>
      </c>
      <c r="D152" s="210" t="s">
        <v>139</v>
      </c>
      <c r="E152" s="211" t="s">
        <v>1351</v>
      </c>
      <c r="F152" s="212" t="s">
        <v>1352</v>
      </c>
      <c r="G152" s="213" t="s">
        <v>1084</v>
      </c>
      <c r="H152" s="214">
        <v>1</v>
      </c>
      <c r="I152" s="215"/>
      <c r="J152" s="216">
        <f>ROUND(I152*H152,2)</f>
        <v>0</v>
      </c>
      <c r="K152" s="212" t="s">
        <v>1</v>
      </c>
      <c r="L152" s="44"/>
      <c r="M152" s="217" t="s">
        <v>1</v>
      </c>
      <c r="N152" s="218" t="s">
        <v>38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144</v>
      </c>
      <c r="AT152" s="221" t="s">
        <v>139</v>
      </c>
      <c r="AU152" s="221" t="s">
        <v>80</v>
      </c>
      <c r="AY152" s="17" t="s">
        <v>138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80</v>
      </c>
      <c r="BK152" s="222">
        <f>ROUND(I152*H152,2)</f>
        <v>0</v>
      </c>
      <c r="BL152" s="17" t="s">
        <v>144</v>
      </c>
      <c r="BM152" s="221" t="s">
        <v>238</v>
      </c>
    </row>
    <row r="153" s="2" customFormat="1">
      <c r="A153" s="38"/>
      <c r="B153" s="39"/>
      <c r="C153" s="40"/>
      <c r="D153" s="223" t="s">
        <v>145</v>
      </c>
      <c r="E153" s="40"/>
      <c r="F153" s="224" t="s">
        <v>1352</v>
      </c>
      <c r="G153" s="40"/>
      <c r="H153" s="40"/>
      <c r="I153" s="225"/>
      <c r="J153" s="40"/>
      <c r="K153" s="40"/>
      <c r="L153" s="44"/>
      <c r="M153" s="226"/>
      <c r="N153" s="22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145</v>
      </c>
      <c r="AU153" s="17" t="s">
        <v>80</v>
      </c>
    </row>
    <row r="154" s="2" customFormat="1" ht="16.5" customHeight="1">
      <c r="A154" s="38"/>
      <c r="B154" s="39"/>
      <c r="C154" s="210" t="s">
        <v>183</v>
      </c>
      <c r="D154" s="210" t="s">
        <v>139</v>
      </c>
      <c r="E154" s="211" t="s">
        <v>1353</v>
      </c>
      <c r="F154" s="212" t="s">
        <v>1354</v>
      </c>
      <c r="G154" s="213" t="s">
        <v>1084</v>
      </c>
      <c r="H154" s="214">
        <v>1</v>
      </c>
      <c r="I154" s="215"/>
      <c r="J154" s="216">
        <f>ROUND(I154*H154,2)</f>
        <v>0</v>
      </c>
      <c r="K154" s="212" t="s">
        <v>143</v>
      </c>
      <c r="L154" s="44"/>
      <c r="M154" s="217" t="s">
        <v>1</v>
      </c>
      <c r="N154" s="218" t="s">
        <v>38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144</v>
      </c>
      <c r="AT154" s="221" t="s">
        <v>139</v>
      </c>
      <c r="AU154" s="221" t="s">
        <v>80</v>
      </c>
      <c r="AY154" s="17" t="s">
        <v>138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80</v>
      </c>
      <c r="BK154" s="222">
        <f>ROUND(I154*H154,2)</f>
        <v>0</v>
      </c>
      <c r="BL154" s="17" t="s">
        <v>144</v>
      </c>
      <c r="BM154" s="221" t="s">
        <v>266</v>
      </c>
    </row>
    <row r="155" s="2" customFormat="1">
      <c r="A155" s="38"/>
      <c r="B155" s="39"/>
      <c r="C155" s="40"/>
      <c r="D155" s="223" t="s">
        <v>145</v>
      </c>
      <c r="E155" s="40"/>
      <c r="F155" s="224" t="s">
        <v>1354</v>
      </c>
      <c r="G155" s="40"/>
      <c r="H155" s="40"/>
      <c r="I155" s="225"/>
      <c r="J155" s="40"/>
      <c r="K155" s="40"/>
      <c r="L155" s="44"/>
      <c r="M155" s="226"/>
      <c r="N155" s="22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145</v>
      </c>
      <c r="AU155" s="17" t="s">
        <v>80</v>
      </c>
    </row>
    <row r="156" s="2" customFormat="1">
      <c r="A156" s="38"/>
      <c r="B156" s="39"/>
      <c r="C156" s="40"/>
      <c r="D156" s="228" t="s">
        <v>147</v>
      </c>
      <c r="E156" s="40"/>
      <c r="F156" s="229" t="s">
        <v>1355</v>
      </c>
      <c r="G156" s="40"/>
      <c r="H156" s="40"/>
      <c r="I156" s="225"/>
      <c r="J156" s="40"/>
      <c r="K156" s="40"/>
      <c r="L156" s="44"/>
      <c r="M156" s="226"/>
      <c r="N156" s="22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147</v>
      </c>
      <c r="AU156" s="17" t="s">
        <v>80</v>
      </c>
    </row>
    <row r="157" s="13" customFormat="1">
      <c r="A157" s="13"/>
      <c r="B157" s="240"/>
      <c r="C157" s="241"/>
      <c r="D157" s="223" t="s">
        <v>149</v>
      </c>
      <c r="E157" s="242" t="s">
        <v>1</v>
      </c>
      <c r="F157" s="243" t="s">
        <v>80</v>
      </c>
      <c r="G157" s="241"/>
      <c r="H157" s="244">
        <v>1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149</v>
      </c>
      <c r="AU157" s="250" t="s">
        <v>80</v>
      </c>
      <c r="AV157" s="13" t="s">
        <v>82</v>
      </c>
      <c r="AW157" s="13" t="s">
        <v>30</v>
      </c>
      <c r="AX157" s="13" t="s">
        <v>73</v>
      </c>
      <c r="AY157" s="250" t="s">
        <v>138</v>
      </c>
    </row>
    <row r="158" s="12" customFormat="1">
      <c r="A158" s="12"/>
      <c r="B158" s="230"/>
      <c r="C158" s="231"/>
      <c r="D158" s="223" t="s">
        <v>149</v>
      </c>
      <c r="E158" s="232" t="s">
        <v>1</v>
      </c>
      <c r="F158" s="233" t="s">
        <v>1356</v>
      </c>
      <c r="G158" s="231"/>
      <c r="H158" s="232" t="s">
        <v>1</v>
      </c>
      <c r="I158" s="234"/>
      <c r="J158" s="231"/>
      <c r="K158" s="231"/>
      <c r="L158" s="235"/>
      <c r="M158" s="236"/>
      <c r="N158" s="237"/>
      <c r="O158" s="237"/>
      <c r="P158" s="237"/>
      <c r="Q158" s="237"/>
      <c r="R158" s="237"/>
      <c r="S158" s="237"/>
      <c r="T158" s="238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9" t="s">
        <v>149</v>
      </c>
      <c r="AU158" s="239" t="s">
        <v>80</v>
      </c>
      <c r="AV158" s="12" t="s">
        <v>80</v>
      </c>
      <c r="AW158" s="12" t="s">
        <v>30</v>
      </c>
      <c r="AX158" s="12" t="s">
        <v>73</v>
      </c>
      <c r="AY158" s="239" t="s">
        <v>138</v>
      </c>
    </row>
    <row r="159" s="14" customFormat="1">
      <c r="A159" s="14"/>
      <c r="B159" s="251"/>
      <c r="C159" s="252"/>
      <c r="D159" s="223" t="s">
        <v>149</v>
      </c>
      <c r="E159" s="253" t="s">
        <v>1</v>
      </c>
      <c r="F159" s="254" t="s">
        <v>153</v>
      </c>
      <c r="G159" s="252"/>
      <c r="H159" s="255">
        <v>1</v>
      </c>
      <c r="I159" s="256"/>
      <c r="J159" s="252"/>
      <c r="K159" s="252"/>
      <c r="L159" s="257"/>
      <c r="M159" s="266"/>
      <c r="N159" s="267"/>
      <c r="O159" s="267"/>
      <c r="P159" s="267"/>
      <c r="Q159" s="267"/>
      <c r="R159" s="267"/>
      <c r="S159" s="267"/>
      <c r="T159" s="26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149</v>
      </c>
      <c r="AU159" s="261" t="s">
        <v>80</v>
      </c>
      <c r="AV159" s="14" t="s">
        <v>144</v>
      </c>
      <c r="AW159" s="14" t="s">
        <v>30</v>
      </c>
      <c r="AX159" s="14" t="s">
        <v>80</v>
      </c>
      <c r="AY159" s="261" t="s">
        <v>138</v>
      </c>
    </row>
    <row r="160" s="2" customFormat="1" ht="6.96" customHeight="1">
      <c r="A160" s="38"/>
      <c r="B160" s="66"/>
      <c r="C160" s="67"/>
      <c r="D160" s="67"/>
      <c r="E160" s="67"/>
      <c r="F160" s="67"/>
      <c r="G160" s="67"/>
      <c r="H160" s="67"/>
      <c r="I160" s="67"/>
      <c r="J160" s="67"/>
      <c r="K160" s="67"/>
      <c r="L160" s="44"/>
      <c r="M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</sheetData>
  <sheetProtection sheet="1" autoFilter="0" formatColumns="0" formatRows="0" objects="1" scenarios="1" spinCount="100000" saltValue="KPjtusHmnbRPRK1NyBwm82Jmo/lwKBFLUgb9upVdvxS7eslhTBC/vSyHloH1AWT9Z75QyXgUP1q7iIA1EmIhlA==" hashValue="eLKQnx+HHmQUbU62NkUadFngBuumiI3IQRInWlJUwHX8A/0hePhgbSpOJcohe8c2JTivw01vPH45kzkT87y5fQ==" algorithmName="SHA-512" password="CC35"/>
  <autoFilter ref="C120:K15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5" r:id="rId1" display="https://podminky.urs.cz/item/CS_URS_2023_01/012203000"/>
    <hyperlink ref="F131" r:id="rId2" display="https://podminky.urs.cz/item/CS_URS_2023_01/013254000"/>
    <hyperlink ref="F141" r:id="rId3" display="https://podminky.urs.cz/item/CS_URS_2023_01/072002000"/>
    <hyperlink ref="F147" r:id="rId4" display="https://podminky.urs.cz/item/CS_URS_2023_01/075603000"/>
    <hyperlink ref="F156" r:id="rId5" display="https://podminky.urs.cz/item/CS_URS_2023_01/06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Šternberk, Chodníky ul. Jívavská - Nabídkový rozpočet s výkazem výměr - 01/2023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115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ROUND((SUM(BE118:BE240)),  2)</f>
        <v>0</v>
      </c>
      <c r="G33" s="38"/>
      <c r="H33" s="38"/>
      <c r="I33" s="155">
        <v>0.20999999999999999</v>
      </c>
      <c r="J33" s="154">
        <f>ROUND(((SUM(BE118:BE240))*I33),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ROUND((SUM(BF118:BF240)),  2)</f>
        <v>0</v>
      </c>
      <c r="G34" s="38"/>
      <c r="H34" s="38"/>
      <c r="I34" s="155">
        <v>0.14999999999999999</v>
      </c>
      <c r="J34" s="154">
        <f>ROUND(((SUM(BF118:BF240))*I34),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ROUND((SUM(BG118:BG240)),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ROUND((SUM(BH118:BH240)),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ROUND((SUM(BI118:BI240)),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Šternberk, Chodníky ul. Jívavská - Nabídkový rozpočet s výkazem výměr - 01/2023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001.1 - SO 001.1 - Příprava staveniště - Přímé výdaje na hlavní část projektu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122</v>
      </c>
      <c r="E98" s="182"/>
      <c r="F98" s="182"/>
      <c r="G98" s="182"/>
      <c r="H98" s="182"/>
      <c r="I98" s="182"/>
      <c r="J98" s="183">
        <f>J186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123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Šternberk, Chodníky ul. Jívavská - Nabídkový rozpočet s výkazem výměr - 01/2023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30" customHeight="1">
      <c r="A110" s="38"/>
      <c r="B110" s="39"/>
      <c r="C110" s="40"/>
      <c r="D110" s="40"/>
      <c r="E110" s="76" t="str">
        <f>E9</f>
        <v>001.1 - SO 001.1 - Příprava staveniště - Přímé výdaje na hlavní část projektu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6. 6. 2023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31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185"/>
      <c r="B117" s="186"/>
      <c r="C117" s="187" t="s">
        <v>124</v>
      </c>
      <c r="D117" s="188" t="s">
        <v>58</v>
      </c>
      <c r="E117" s="188" t="s">
        <v>54</v>
      </c>
      <c r="F117" s="188" t="s">
        <v>55</v>
      </c>
      <c r="G117" s="188" t="s">
        <v>125</v>
      </c>
      <c r="H117" s="188" t="s">
        <v>126</v>
      </c>
      <c r="I117" s="188" t="s">
        <v>127</v>
      </c>
      <c r="J117" s="188" t="s">
        <v>118</v>
      </c>
      <c r="K117" s="189" t="s">
        <v>128</v>
      </c>
      <c r="L117" s="190"/>
      <c r="M117" s="100" t="s">
        <v>1</v>
      </c>
      <c r="N117" s="101" t="s">
        <v>37</v>
      </c>
      <c r="O117" s="101" t="s">
        <v>129</v>
      </c>
      <c r="P117" s="101" t="s">
        <v>130</v>
      </c>
      <c r="Q117" s="101" t="s">
        <v>131</v>
      </c>
      <c r="R117" s="101" t="s">
        <v>132</v>
      </c>
      <c r="S117" s="101" t="s">
        <v>133</v>
      </c>
      <c r="T117" s="102" t="s">
        <v>134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8"/>
      <c r="B118" s="39"/>
      <c r="C118" s="107" t="s">
        <v>135</v>
      </c>
      <c r="D118" s="40"/>
      <c r="E118" s="40"/>
      <c r="F118" s="40"/>
      <c r="G118" s="40"/>
      <c r="H118" s="40"/>
      <c r="I118" s="40"/>
      <c r="J118" s="191">
        <f>BK118</f>
        <v>0</v>
      </c>
      <c r="K118" s="40"/>
      <c r="L118" s="44"/>
      <c r="M118" s="103"/>
      <c r="N118" s="192"/>
      <c r="O118" s="104"/>
      <c r="P118" s="193">
        <f>P119+P186</f>
        <v>0</v>
      </c>
      <c r="Q118" s="104"/>
      <c r="R118" s="193">
        <f>R119+R186</f>
        <v>0.86315285839999989</v>
      </c>
      <c r="S118" s="104"/>
      <c r="T118" s="194">
        <f>T119+T186</f>
        <v>831.30375000000004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72</v>
      </c>
      <c r="AU118" s="17" t="s">
        <v>120</v>
      </c>
      <c r="BK118" s="195">
        <f>BK119+BK186</f>
        <v>0</v>
      </c>
    </row>
    <row r="119" s="11" customFormat="1" ht="25.92" customHeight="1">
      <c r="A119" s="11"/>
      <c r="B119" s="196"/>
      <c r="C119" s="197"/>
      <c r="D119" s="198" t="s">
        <v>72</v>
      </c>
      <c r="E119" s="199" t="s">
        <v>136</v>
      </c>
      <c r="F119" s="199" t="s">
        <v>137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SUM(P120:P185)</f>
        <v>0</v>
      </c>
      <c r="Q119" s="204"/>
      <c r="R119" s="205">
        <f>SUM(R120:R185)</f>
        <v>0.19795047599999999</v>
      </c>
      <c r="S119" s="204"/>
      <c r="T119" s="206">
        <f>SUM(T120:T185)</f>
        <v>704.72125000000005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80</v>
      </c>
      <c r="AT119" s="208" t="s">
        <v>72</v>
      </c>
      <c r="AU119" s="208" t="s">
        <v>73</v>
      </c>
      <c r="AY119" s="207" t="s">
        <v>138</v>
      </c>
      <c r="BK119" s="209">
        <f>SUM(BK120:BK185)</f>
        <v>0</v>
      </c>
    </row>
    <row r="120" s="2" customFormat="1" ht="24.15" customHeight="1">
      <c r="A120" s="38"/>
      <c r="B120" s="39"/>
      <c r="C120" s="210" t="s">
        <v>80</v>
      </c>
      <c r="D120" s="210" t="s">
        <v>139</v>
      </c>
      <c r="E120" s="211" t="s">
        <v>140</v>
      </c>
      <c r="F120" s="212" t="s">
        <v>141</v>
      </c>
      <c r="G120" s="213" t="s">
        <v>142</v>
      </c>
      <c r="H120" s="214">
        <v>937.36500000000001</v>
      </c>
      <c r="I120" s="215"/>
      <c r="J120" s="216">
        <f>ROUND(I120*H120,2)</f>
        <v>0</v>
      </c>
      <c r="K120" s="212" t="s">
        <v>143</v>
      </c>
      <c r="L120" s="44"/>
      <c r="M120" s="217" t="s">
        <v>1</v>
      </c>
      <c r="N120" s="218" t="s">
        <v>38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0.17000000000000001</v>
      </c>
      <c r="T120" s="220">
        <f>S120*H120</f>
        <v>159.35205000000002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144</v>
      </c>
      <c r="AT120" s="221" t="s">
        <v>139</v>
      </c>
      <c r="AU120" s="221" t="s">
        <v>80</v>
      </c>
      <c r="AY120" s="17" t="s">
        <v>138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80</v>
      </c>
      <c r="BK120" s="222">
        <f>ROUND(I120*H120,2)</f>
        <v>0</v>
      </c>
      <c r="BL120" s="17" t="s">
        <v>144</v>
      </c>
      <c r="BM120" s="221" t="s">
        <v>82</v>
      </c>
    </row>
    <row r="121" s="2" customFormat="1">
      <c r="A121" s="38"/>
      <c r="B121" s="39"/>
      <c r="C121" s="40"/>
      <c r="D121" s="223" t="s">
        <v>145</v>
      </c>
      <c r="E121" s="40"/>
      <c r="F121" s="224" t="s">
        <v>146</v>
      </c>
      <c r="G121" s="40"/>
      <c r="H121" s="40"/>
      <c r="I121" s="225"/>
      <c r="J121" s="40"/>
      <c r="K121" s="40"/>
      <c r="L121" s="44"/>
      <c r="M121" s="226"/>
      <c r="N121" s="227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145</v>
      </c>
      <c r="AU121" s="17" t="s">
        <v>80</v>
      </c>
    </row>
    <row r="122" s="2" customFormat="1">
      <c r="A122" s="38"/>
      <c r="B122" s="39"/>
      <c r="C122" s="40"/>
      <c r="D122" s="228" t="s">
        <v>147</v>
      </c>
      <c r="E122" s="40"/>
      <c r="F122" s="229" t="s">
        <v>148</v>
      </c>
      <c r="G122" s="40"/>
      <c r="H122" s="40"/>
      <c r="I122" s="225"/>
      <c r="J122" s="40"/>
      <c r="K122" s="40"/>
      <c r="L122" s="44"/>
      <c r="M122" s="226"/>
      <c r="N122" s="22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147</v>
      </c>
      <c r="AU122" s="17" t="s">
        <v>80</v>
      </c>
    </row>
    <row r="123" s="12" customFormat="1">
      <c r="A123" s="12"/>
      <c r="B123" s="230"/>
      <c r="C123" s="231"/>
      <c r="D123" s="223" t="s">
        <v>149</v>
      </c>
      <c r="E123" s="232" t="s">
        <v>1</v>
      </c>
      <c r="F123" s="233" t="s">
        <v>150</v>
      </c>
      <c r="G123" s="231"/>
      <c r="H123" s="232" t="s">
        <v>1</v>
      </c>
      <c r="I123" s="234"/>
      <c r="J123" s="231"/>
      <c r="K123" s="231"/>
      <c r="L123" s="235"/>
      <c r="M123" s="236"/>
      <c r="N123" s="237"/>
      <c r="O123" s="237"/>
      <c r="P123" s="237"/>
      <c r="Q123" s="237"/>
      <c r="R123" s="237"/>
      <c r="S123" s="237"/>
      <c r="T123" s="238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39" t="s">
        <v>149</v>
      </c>
      <c r="AU123" s="239" t="s">
        <v>80</v>
      </c>
      <c r="AV123" s="12" t="s">
        <v>80</v>
      </c>
      <c r="AW123" s="12" t="s">
        <v>30</v>
      </c>
      <c r="AX123" s="12" t="s">
        <v>73</v>
      </c>
      <c r="AY123" s="239" t="s">
        <v>138</v>
      </c>
    </row>
    <row r="124" s="13" customFormat="1">
      <c r="A124" s="13"/>
      <c r="B124" s="240"/>
      <c r="C124" s="241"/>
      <c r="D124" s="223" t="s">
        <v>149</v>
      </c>
      <c r="E124" s="242" t="s">
        <v>1</v>
      </c>
      <c r="F124" s="243" t="s">
        <v>151</v>
      </c>
      <c r="G124" s="241"/>
      <c r="H124" s="244">
        <v>937.36500000000001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0" t="s">
        <v>149</v>
      </c>
      <c r="AU124" s="250" t="s">
        <v>80</v>
      </c>
      <c r="AV124" s="13" t="s">
        <v>82</v>
      </c>
      <c r="AW124" s="13" t="s">
        <v>30</v>
      </c>
      <c r="AX124" s="13" t="s">
        <v>73</v>
      </c>
      <c r="AY124" s="250" t="s">
        <v>138</v>
      </c>
    </row>
    <row r="125" s="12" customFormat="1">
      <c r="A125" s="12"/>
      <c r="B125" s="230"/>
      <c r="C125" s="231"/>
      <c r="D125" s="223" t="s">
        <v>149</v>
      </c>
      <c r="E125" s="232" t="s">
        <v>1</v>
      </c>
      <c r="F125" s="233" t="s">
        <v>152</v>
      </c>
      <c r="G125" s="231"/>
      <c r="H125" s="232" t="s">
        <v>1</v>
      </c>
      <c r="I125" s="234"/>
      <c r="J125" s="231"/>
      <c r="K125" s="231"/>
      <c r="L125" s="235"/>
      <c r="M125" s="236"/>
      <c r="N125" s="237"/>
      <c r="O125" s="237"/>
      <c r="P125" s="237"/>
      <c r="Q125" s="237"/>
      <c r="R125" s="237"/>
      <c r="S125" s="237"/>
      <c r="T125" s="238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9" t="s">
        <v>149</v>
      </c>
      <c r="AU125" s="239" t="s">
        <v>80</v>
      </c>
      <c r="AV125" s="12" t="s">
        <v>80</v>
      </c>
      <c r="AW125" s="12" t="s">
        <v>30</v>
      </c>
      <c r="AX125" s="12" t="s">
        <v>73</v>
      </c>
      <c r="AY125" s="239" t="s">
        <v>138</v>
      </c>
    </row>
    <row r="126" s="14" customFormat="1">
      <c r="A126" s="14"/>
      <c r="B126" s="251"/>
      <c r="C126" s="252"/>
      <c r="D126" s="223" t="s">
        <v>149</v>
      </c>
      <c r="E126" s="253" t="s">
        <v>1</v>
      </c>
      <c r="F126" s="254" t="s">
        <v>153</v>
      </c>
      <c r="G126" s="252"/>
      <c r="H126" s="255">
        <v>937.36500000000001</v>
      </c>
      <c r="I126" s="256"/>
      <c r="J126" s="252"/>
      <c r="K126" s="252"/>
      <c r="L126" s="257"/>
      <c r="M126" s="258"/>
      <c r="N126" s="259"/>
      <c r="O126" s="259"/>
      <c r="P126" s="259"/>
      <c r="Q126" s="259"/>
      <c r="R126" s="259"/>
      <c r="S126" s="259"/>
      <c r="T126" s="26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1" t="s">
        <v>149</v>
      </c>
      <c r="AU126" s="261" t="s">
        <v>80</v>
      </c>
      <c r="AV126" s="14" t="s">
        <v>144</v>
      </c>
      <c r="AW126" s="14" t="s">
        <v>30</v>
      </c>
      <c r="AX126" s="14" t="s">
        <v>80</v>
      </c>
      <c r="AY126" s="261" t="s">
        <v>138</v>
      </c>
    </row>
    <row r="127" s="2" customFormat="1" ht="33" customHeight="1">
      <c r="A127" s="38"/>
      <c r="B127" s="39"/>
      <c r="C127" s="210" t="s">
        <v>82</v>
      </c>
      <c r="D127" s="210" t="s">
        <v>139</v>
      </c>
      <c r="E127" s="211" t="s">
        <v>154</v>
      </c>
      <c r="F127" s="212" t="s">
        <v>155</v>
      </c>
      <c r="G127" s="213" t="s">
        <v>142</v>
      </c>
      <c r="H127" s="214">
        <v>152.90000000000001</v>
      </c>
      <c r="I127" s="215"/>
      <c r="J127" s="216">
        <f>ROUND(I127*H127,2)</f>
        <v>0</v>
      </c>
      <c r="K127" s="212" t="s">
        <v>143</v>
      </c>
      <c r="L127" s="44"/>
      <c r="M127" s="217" t="s">
        <v>1</v>
      </c>
      <c r="N127" s="218" t="s">
        <v>38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0.57999999999999996</v>
      </c>
      <c r="T127" s="220">
        <f>S127*H127</f>
        <v>88.682000000000002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144</v>
      </c>
      <c r="AT127" s="221" t="s">
        <v>139</v>
      </c>
      <c r="AU127" s="221" t="s">
        <v>80</v>
      </c>
      <c r="AY127" s="17" t="s">
        <v>138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80</v>
      </c>
      <c r="BK127" s="222">
        <f>ROUND(I127*H127,2)</f>
        <v>0</v>
      </c>
      <c r="BL127" s="17" t="s">
        <v>144</v>
      </c>
      <c r="BM127" s="221" t="s">
        <v>144</v>
      </c>
    </row>
    <row r="128" s="2" customFormat="1">
      <c r="A128" s="38"/>
      <c r="B128" s="39"/>
      <c r="C128" s="40"/>
      <c r="D128" s="223" t="s">
        <v>145</v>
      </c>
      <c r="E128" s="40"/>
      <c r="F128" s="224" t="s">
        <v>156</v>
      </c>
      <c r="G128" s="40"/>
      <c r="H128" s="40"/>
      <c r="I128" s="225"/>
      <c r="J128" s="40"/>
      <c r="K128" s="40"/>
      <c r="L128" s="44"/>
      <c r="M128" s="226"/>
      <c r="N128" s="22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145</v>
      </c>
      <c r="AU128" s="17" t="s">
        <v>80</v>
      </c>
    </row>
    <row r="129" s="2" customFormat="1">
      <c r="A129" s="38"/>
      <c r="B129" s="39"/>
      <c r="C129" s="40"/>
      <c r="D129" s="228" t="s">
        <v>147</v>
      </c>
      <c r="E129" s="40"/>
      <c r="F129" s="229" t="s">
        <v>157</v>
      </c>
      <c r="G129" s="40"/>
      <c r="H129" s="40"/>
      <c r="I129" s="225"/>
      <c r="J129" s="40"/>
      <c r="K129" s="40"/>
      <c r="L129" s="44"/>
      <c r="M129" s="226"/>
      <c r="N129" s="22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147</v>
      </c>
      <c r="AU129" s="17" t="s">
        <v>80</v>
      </c>
    </row>
    <row r="130" s="12" customFormat="1">
      <c r="A130" s="12"/>
      <c r="B130" s="230"/>
      <c r="C130" s="231"/>
      <c r="D130" s="223" t="s">
        <v>149</v>
      </c>
      <c r="E130" s="232" t="s">
        <v>1</v>
      </c>
      <c r="F130" s="233" t="s">
        <v>158</v>
      </c>
      <c r="G130" s="231"/>
      <c r="H130" s="232" t="s">
        <v>1</v>
      </c>
      <c r="I130" s="234"/>
      <c r="J130" s="231"/>
      <c r="K130" s="231"/>
      <c r="L130" s="235"/>
      <c r="M130" s="236"/>
      <c r="N130" s="237"/>
      <c r="O130" s="237"/>
      <c r="P130" s="237"/>
      <c r="Q130" s="237"/>
      <c r="R130" s="237"/>
      <c r="S130" s="237"/>
      <c r="T130" s="238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9" t="s">
        <v>149</v>
      </c>
      <c r="AU130" s="239" t="s">
        <v>80</v>
      </c>
      <c r="AV130" s="12" t="s">
        <v>80</v>
      </c>
      <c r="AW130" s="12" t="s">
        <v>30</v>
      </c>
      <c r="AX130" s="12" t="s">
        <v>73</v>
      </c>
      <c r="AY130" s="239" t="s">
        <v>138</v>
      </c>
    </row>
    <row r="131" s="13" customFormat="1">
      <c r="A131" s="13"/>
      <c r="B131" s="240"/>
      <c r="C131" s="241"/>
      <c r="D131" s="223" t="s">
        <v>149</v>
      </c>
      <c r="E131" s="242" t="s">
        <v>1</v>
      </c>
      <c r="F131" s="243" t="s">
        <v>159</v>
      </c>
      <c r="G131" s="241"/>
      <c r="H131" s="244">
        <v>152.90000000000001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149</v>
      </c>
      <c r="AU131" s="250" t="s">
        <v>80</v>
      </c>
      <c r="AV131" s="13" t="s">
        <v>82</v>
      </c>
      <c r="AW131" s="13" t="s">
        <v>30</v>
      </c>
      <c r="AX131" s="13" t="s">
        <v>73</v>
      </c>
      <c r="AY131" s="250" t="s">
        <v>138</v>
      </c>
    </row>
    <row r="132" s="14" customFormat="1">
      <c r="A132" s="14"/>
      <c r="B132" s="251"/>
      <c r="C132" s="252"/>
      <c r="D132" s="223" t="s">
        <v>149</v>
      </c>
      <c r="E132" s="253" t="s">
        <v>1</v>
      </c>
      <c r="F132" s="254" t="s">
        <v>153</v>
      </c>
      <c r="G132" s="252"/>
      <c r="H132" s="255">
        <v>152.90000000000001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149</v>
      </c>
      <c r="AU132" s="261" t="s">
        <v>80</v>
      </c>
      <c r="AV132" s="14" t="s">
        <v>144</v>
      </c>
      <c r="AW132" s="14" t="s">
        <v>30</v>
      </c>
      <c r="AX132" s="14" t="s">
        <v>80</v>
      </c>
      <c r="AY132" s="261" t="s">
        <v>138</v>
      </c>
    </row>
    <row r="133" s="2" customFormat="1" ht="24.15" customHeight="1">
      <c r="A133" s="38"/>
      <c r="B133" s="39"/>
      <c r="C133" s="210" t="s">
        <v>160</v>
      </c>
      <c r="D133" s="210" t="s">
        <v>139</v>
      </c>
      <c r="E133" s="211" t="s">
        <v>161</v>
      </c>
      <c r="F133" s="212" t="s">
        <v>162</v>
      </c>
      <c r="G133" s="213" t="s">
        <v>142</v>
      </c>
      <c r="H133" s="214">
        <v>47.299999999999997</v>
      </c>
      <c r="I133" s="215"/>
      <c r="J133" s="216">
        <f>ROUND(I133*H133,2)</f>
        <v>0</v>
      </c>
      <c r="K133" s="212" t="s">
        <v>143</v>
      </c>
      <c r="L133" s="44"/>
      <c r="M133" s="217" t="s">
        <v>1</v>
      </c>
      <c r="N133" s="218" t="s">
        <v>38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0.28999999999999998</v>
      </c>
      <c r="T133" s="220">
        <f>S133*H133</f>
        <v>13.716999999999999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144</v>
      </c>
      <c r="AT133" s="221" t="s">
        <v>139</v>
      </c>
      <c r="AU133" s="221" t="s">
        <v>80</v>
      </c>
      <c r="AY133" s="17" t="s">
        <v>138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80</v>
      </c>
      <c r="BK133" s="222">
        <f>ROUND(I133*H133,2)</f>
        <v>0</v>
      </c>
      <c r="BL133" s="17" t="s">
        <v>144</v>
      </c>
      <c r="BM133" s="221" t="s">
        <v>163</v>
      </c>
    </row>
    <row r="134" s="2" customFormat="1">
      <c r="A134" s="38"/>
      <c r="B134" s="39"/>
      <c r="C134" s="40"/>
      <c r="D134" s="223" t="s">
        <v>145</v>
      </c>
      <c r="E134" s="40"/>
      <c r="F134" s="224" t="s">
        <v>164</v>
      </c>
      <c r="G134" s="40"/>
      <c r="H134" s="40"/>
      <c r="I134" s="225"/>
      <c r="J134" s="40"/>
      <c r="K134" s="40"/>
      <c r="L134" s="44"/>
      <c r="M134" s="226"/>
      <c r="N134" s="22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145</v>
      </c>
      <c r="AU134" s="17" t="s">
        <v>80</v>
      </c>
    </row>
    <row r="135" s="2" customFormat="1">
      <c r="A135" s="38"/>
      <c r="B135" s="39"/>
      <c r="C135" s="40"/>
      <c r="D135" s="228" t="s">
        <v>147</v>
      </c>
      <c r="E135" s="40"/>
      <c r="F135" s="229" t="s">
        <v>165</v>
      </c>
      <c r="G135" s="40"/>
      <c r="H135" s="40"/>
      <c r="I135" s="225"/>
      <c r="J135" s="40"/>
      <c r="K135" s="40"/>
      <c r="L135" s="44"/>
      <c r="M135" s="226"/>
      <c r="N135" s="22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147</v>
      </c>
      <c r="AU135" s="17" t="s">
        <v>80</v>
      </c>
    </row>
    <row r="136" s="2" customFormat="1" ht="24.15" customHeight="1">
      <c r="A136" s="38"/>
      <c r="B136" s="39"/>
      <c r="C136" s="210" t="s">
        <v>144</v>
      </c>
      <c r="D136" s="210" t="s">
        <v>139</v>
      </c>
      <c r="E136" s="211" t="s">
        <v>166</v>
      </c>
      <c r="F136" s="212" t="s">
        <v>167</v>
      </c>
      <c r="G136" s="213" t="s">
        <v>142</v>
      </c>
      <c r="H136" s="214">
        <v>3</v>
      </c>
      <c r="I136" s="215"/>
      <c r="J136" s="216">
        <f>ROUND(I136*H136,2)</f>
        <v>0</v>
      </c>
      <c r="K136" s="212" t="s">
        <v>143</v>
      </c>
      <c r="L136" s="44"/>
      <c r="M136" s="217" t="s">
        <v>1</v>
      </c>
      <c r="N136" s="218" t="s">
        <v>38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0.32000000000000001</v>
      </c>
      <c r="T136" s="220">
        <f>S136*H136</f>
        <v>0.95999999999999996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144</v>
      </c>
      <c r="AT136" s="221" t="s">
        <v>139</v>
      </c>
      <c r="AU136" s="221" t="s">
        <v>80</v>
      </c>
      <c r="AY136" s="17" t="s">
        <v>138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80</v>
      </c>
      <c r="BK136" s="222">
        <f>ROUND(I136*H136,2)</f>
        <v>0</v>
      </c>
      <c r="BL136" s="17" t="s">
        <v>144</v>
      </c>
      <c r="BM136" s="221" t="s">
        <v>168</v>
      </c>
    </row>
    <row r="137" s="2" customFormat="1">
      <c r="A137" s="38"/>
      <c r="B137" s="39"/>
      <c r="C137" s="40"/>
      <c r="D137" s="223" t="s">
        <v>145</v>
      </c>
      <c r="E137" s="40"/>
      <c r="F137" s="224" t="s">
        <v>169</v>
      </c>
      <c r="G137" s="40"/>
      <c r="H137" s="40"/>
      <c r="I137" s="225"/>
      <c r="J137" s="40"/>
      <c r="K137" s="40"/>
      <c r="L137" s="44"/>
      <c r="M137" s="226"/>
      <c r="N137" s="22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145</v>
      </c>
      <c r="AU137" s="17" t="s">
        <v>80</v>
      </c>
    </row>
    <row r="138" s="2" customFormat="1">
      <c r="A138" s="38"/>
      <c r="B138" s="39"/>
      <c r="C138" s="40"/>
      <c r="D138" s="228" t="s">
        <v>147</v>
      </c>
      <c r="E138" s="40"/>
      <c r="F138" s="229" t="s">
        <v>170</v>
      </c>
      <c r="G138" s="40"/>
      <c r="H138" s="40"/>
      <c r="I138" s="225"/>
      <c r="J138" s="40"/>
      <c r="K138" s="40"/>
      <c r="L138" s="44"/>
      <c r="M138" s="226"/>
      <c r="N138" s="22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147</v>
      </c>
      <c r="AU138" s="17" t="s">
        <v>80</v>
      </c>
    </row>
    <row r="139" s="2" customFormat="1" ht="24.15" customHeight="1">
      <c r="A139" s="38"/>
      <c r="B139" s="39"/>
      <c r="C139" s="210" t="s">
        <v>171</v>
      </c>
      <c r="D139" s="210" t="s">
        <v>139</v>
      </c>
      <c r="E139" s="211" t="s">
        <v>172</v>
      </c>
      <c r="F139" s="212" t="s">
        <v>173</v>
      </c>
      <c r="G139" s="213" t="s">
        <v>142</v>
      </c>
      <c r="H139" s="214">
        <v>12</v>
      </c>
      <c r="I139" s="215"/>
      <c r="J139" s="216">
        <f>ROUND(I139*H139,2)</f>
        <v>0</v>
      </c>
      <c r="K139" s="212" t="s">
        <v>143</v>
      </c>
      <c r="L139" s="44"/>
      <c r="M139" s="217" t="s">
        <v>1</v>
      </c>
      <c r="N139" s="218" t="s">
        <v>38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0.45000000000000001</v>
      </c>
      <c r="T139" s="220">
        <f>S139*H139</f>
        <v>5.4000000000000004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144</v>
      </c>
      <c r="AT139" s="221" t="s">
        <v>139</v>
      </c>
      <c r="AU139" s="221" t="s">
        <v>80</v>
      </c>
      <c r="AY139" s="17" t="s">
        <v>138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80</v>
      </c>
      <c r="BK139" s="222">
        <f>ROUND(I139*H139,2)</f>
        <v>0</v>
      </c>
      <c r="BL139" s="17" t="s">
        <v>144</v>
      </c>
      <c r="BM139" s="221" t="s">
        <v>174</v>
      </c>
    </row>
    <row r="140" s="2" customFormat="1">
      <c r="A140" s="38"/>
      <c r="B140" s="39"/>
      <c r="C140" s="40"/>
      <c r="D140" s="223" t="s">
        <v>145</v>
      </c>
      <c r="E140" s="40"/>
      <c r="F140" s="224" t="s">
        <v>175</v>
      </c>
      <c r="G140" s="40"/>
      <c r="H140" s="40"/>
      <c r="I140" s="225"/>
      <c r="J140" s="40"/>
      <c r="K140" s="40"/>
      <c r="L140" s="44"/>
      <c r="M140" s="226"/>
      <c r="N140" s="22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145</v>
      </c>
      <c r="AU140" s="17" t="s">
        <v>80</v>
      </c>
    </row>
    <row r="141" s="2" customFormat="1">
      <c r="A141" s="38"/>
      <c r="B141" s="39"/>
      <c r="C141" s="40"/>
      <c r="D141" s="228" t="s">
        <v>147</v>
      </c>
      <c r="E141" s="40"/>
      <c r="F141" s="229" t="s">
        <v>176</v>
      </c>
      <c r="G141" s="40"/>
      <c r="H141" s="40"/>
      <c r="I141" s="225"/>
      <c r="J141" s="40"/>
      <c r="K141" s="40"/>
      <c r="L141" s="44"/>
      <c r="M141" s="226"/>
      <c r="N141" s="22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147</v>
      </c>
      <c r="AU141" s="17" t="s">
        <v>80</v>
      </c>
    </row>
    <row r="142" s="2" customFormat="1" ht="24.15" customHeight="1">
      <c r="A142" s="38"/>
      <c r="B142" s="39"/>
      <c r="C142" s="210" t="s">
        <v>163</v>
      </c>
      <c r="D142" s="210" t="s">
        <v>139</v>
      </c>
      <c r="E142" s="211" t="s">
        <v>177</v>
      </c>
      <c r="F142" s="212" t="s">
        <v>178</v>
      </c>
      <c r="G142" s="213" t="s">
        <v>179</v>
      </c>
      <c r="H142" s="214">
        <v>40.399999999999999</v>
      </c>
      <c r="I142" s="215"/>
      <c r="J142" s="216">
        <f>ROUND(I142*H142,2)</f>
        <v>0</v>
      </c>
      <c r="K142" s="212" t="s">
        <v>143</v>
      </c>
      <c r="L142" s="44"/>
      <c r="M142" s="217" t="s">
        <v>1</v>
      </c>
      <c r="N142" s="218" t="s">
        <v>38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144</v>
      </c>
      <c r="AT142" s="221" t="s">
        <v>139</v>
      </c>
      <c r="AU142" s="221" t="s">
        <v>80</v>
      </c>
      <c r="AY142" s="17" t="s">
        <v>138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80</v>
      </c>
      <c r="BK142" s="222">
        <f>ROUND(I142*H142,2)</f>
        <v>0</v>
      </c>
      <c r="BL142" s="17" t="s">
        <v>144</v>
      </c>
      <c r="BM142" s="221" t="s">
        <v>180</v>
      </c>
    </row>
    <row r="143" s="2" customFormat="1">
      <c r="A143" s="38"/>
      <c r="B143" s="39"/>
      <c r="C143" s="40"/>
      <c r="D143" s="223" t="s">
        <v>145</v>
      </c>
      <c r="E143" s="40"/>
      <c r="F143" s="224" t="s">
        <v>181</v>
      </c>
      <c r="G143" s="40"/>
      <c r="H143" s="40"/>
      <c r="I143" s="225"/>
      <c r="J143" s="40"/>
      <c r="K143" s="40"/>
      <c r="L143" s="44"/>
      <c r="M143" s="226"/>
      <c r="N143" s="22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145</v>
      </c>
      <c r="AU143" s="17" t="s">
        <v>80</v>
      </c>
    </row>
    <row r="144" s="2" customFormat="1">
      <c r="A144" s="38"/>
      <c r="B144" s="39"/>
      <c r="C144" s="40"/>
      <c r="D144" s="228" t="s">
        <v>147</v>
      </c>
      <c r="E144" s="40"/>
      <c r="F144" s="229" t="s">
        <v>182</v>
      </c>
      <c r="G144" s="40"/>
      <c r="H144" s="40"/>
      <c r="I144" s="225"/>
      <c r="J144" s="40"/>
      <c r="K144" s="40"/>
      <c r="L144" s="44"/>
      <c r="M144" s="226"/>
      <c r="N144" s="22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147</v>
      </c>
      <c r="AU144" s="17" t="s">
        <v>80</v>
      </c>
    </row>
    <row r="145" s="2" customFormat="1" ht="33" customHeight="1">
      <c r="A145" s="38"/>
      <c r="B145" s="39"/>
      <c r="C145" s="210" t="s">
        <v>183</v>
      </c>
      <c r="D145" s="210" t="s">
        <v>139</v>
      </c>
      <c r="E145" s="211" t="s">
        <v>184</v>
      </c>
      <c r="F145" s="212" t="s">
        <v>185</v>
      </c>
      <c r="G145" s="213" t="s">
        <v>179</v>
      </c>
      <c r="H145" s="214">
        <v>44.439999999999998</v>
      </c>
      <c r="I145" s="215"/>
      <c r="J145" s="216">
        <f>ROUND(I145*H145,2)</f>
        <v>0</v>
      </c>
      <c r="K145" s="212" t="s">
        <v>143</v>
      </c>
      <c r="L145" s="44"/>
      <c r="M145" s="217" t="s">
        <v>1</v>
      </c>
      <c r="N145" s="218" t="s">
        <v>38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144</v>
      </c>
      <c r="AT145" s="221" t="s">
        <v>139</v>
      </c>
      <c r="AU145" s="221" t="s">
        <v>80</v>
      </c>
      <c r="AY145" s="17" t="s">
        <v>138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80</v>
      </c>
      <c r="BK145" s="222">
        <f>ROUND(I145*H145,2)</f>
        <v>0</v>
      </c>
      <c r="BL145" s="17" t="s">
        <v>144</v>
      </c>
      <c r="BM145" s="221" t="s">
        <v>186</v>
      </c>
    </row>
    <row r="146" s="2" customFormat="1">
      <c r="A146" s="38"/>
      <c r="B146" s="39"/>
      <c r="C146" s="40"/>
      <c r="D146" s="223" t="s">
        <v>145</v>
      </c>
      <c r="E146" s="40"/>
      <c r="F146" s="224" t="s">
        <v>187</v>
      </c>
      <c r="G146" s="40"/>
      <c r="H146" s="40"/>
      <c r="I146" s="225"/>
      <c r="J146" s="40"/>
      <c r="K146" s="40"/>
      <c r="L146" s="44"/>
      <c r="M146" s="226"/>
      <c r="N146" s="22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145</v>
      </c>
      <c r="AU146" s="17" t="s">
        <v>80</v>
      </c>
    </row>
    <row r="147" s="2" customFormat="1">
      <c r="A147" s="38"/>
      <c r="B147" s="39"/>
      <c r="C147" s="40"/>
      <c r="D147" s="228" t="s">
        <v>147</v>
      </c>
      <c r="E147" s="40"/>
      <c r="F147" s="229" t="s">
        <v>188</v>
      </c>
      <c r="G147" s="40"/>
      <c r="H147" s="40"/>
      <c r="I147" s="225"/>
      <c r="J147" s="40"/>
      <c r="K147" s="40"/>
      <c r="L147" s="44"/>
      <c r="M147" s="226"/>
      <c r="N147" s="22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147</v>
      </c>
      <c r="AU147" s="17" t="s">
        <v>80</v>
      </c>
    </row>
    <row r="148" s="2" customFormat="1" ht="37.8" customHeight="1">
      <c r="A148" s="38"/>
      <c r="B148" s="39"/>
      <c r="C148" s="210" t="s">
        <v>168</v>
      </c>
      <c r="D148" s="210" t="s">
        <v>139</v>
      </c>
      <c r="E148" s="211" t="s">
        <v>189</v>
      </c>
      <c r="F148" s="212" t="s">
        <v>190</v>
      </c>
      <c r="G148" s="213" t="s">
        <v>179</v>
      </c>
      <c r="H148" s="214">
        <v>61.439999999999998</v>
      </c>
      <c r="I148" s="215"/>
      <c r="J148" s="216">
        <f>ROUND(I148*H148,2)</f>
        <v>0</v>
      </c>
      <c r="K148" s="212" t="s">
        <v>143</v>
      </c>
      <c r="L148" s="44"/>
      <c r="M148" s="217" t="s">
        <v>1</v>
      </c>
      <c r="N148" s="218" t="s">
        <v>38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144</v>
      </c>
      <c r="AT148" s="221" t="s">
        <v>139</v>
      </c>
      <c r="AU148" s="221" t="s">
        <v>80</v>
      </c>
      <c r="AY148" s="17" t="s">
        <v>138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80</v>
      </c>
      <c r="BK148" s="222">
        <f>ROUND(I148*H148,2)</f>
        <v>0</v>
      </c>
      <c r="BL148" s="17" t="s">
        <v>144</v>
      </c>
      <c r="BM148" s="221" t="s">
        <v>191</v>
      </c>
    </row>
    <row r="149" s="2" customFormat="1">
      <c r="A149" s="38"/>
      <c r="B149" s="39"/>
      <c r="C149" s="40"/>
      <c r="D149" s="223" t="s">
        <v>145</v>
      </c>
      <c r="E149" s="40"/>
      <c r="F149" s="224" t="s">
        <v>192</v>
      </c>
      <c r="G149" s="40"/>
      <c r="H149" s="40"/>
      <c r="I149" s="225"/>
      <c r="J149" s="40"/>
      <c r="K149" s="40"/>
      <c r="L149" s="44"/>
      <c r="M149" s="226"/>
      <c r="N149" s="22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80</v>
      </c>
    </row>
    <row r="150" s="2" customFormat="1">
      <c r="A150" s="38"/>
      <c r="B150" s="39"/>
      <c r="C150" s="40"/>
      <c r="D150" s="228" t="s">
        <v>147</v>
      </c>
      <c r="E150" s="40"/>
      <c r="F150" s="229" t="s">
        <v>193</v>
      </c>
      <c r="G150" s="40"/>
      <c r="H150" s="40"/>
      <c r="I150" s="225"/>
      <c r="J150" s="40"/>
      <c r="K150" s="40"/>
      <c r="L150" s="44"/>
      <c r="M150" s="226"/>
      <c r="N150" s="22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147</v>
      </c>
      <c r="AU150" s="17" t="s">
        <v>80</v>
      </c>
    </row>
    <row r="151" s="2" customFormat="1" ht="37.8" customHeight="1">
      <c r="A151" s="38"/>
      <c r="B151" s="39"/>
      <c r="C151" s="210" t="s">
        <v>194</v>
      </c>
      <c r="D151" s="210" t="s">
        <v>139</v>
      </c>
      <c r="E151" s="211" t="s">
        <v>195</v>
      </c>
      <c r="F151" s="212" t="s">
        <v>196</v>
      </c>
      <c r="G151" s="213" t="s">
        <v>179</v>
      </c>
      <c r="H151" s="214">
        <v>921.60000000000002</v>
      </c>
      <c r="I151" s="215"/>
      <c r="J151" s="216">
        <f>ROUND(I151*H151,2)</f>
        <v>0</v>
      </c>
      <c r="K151" s="212" t="s">
        <v>143</v>
      </c>
      <c r="L151" s="44"/>
      <c r="M151" s="217" t="s">
        <v>1</v>
      </c>
      <c r="N151" s="218" t="s">
        <v>38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144</v>
      </c>
      <c r="AT151" s="221" t="s">
        <v>139</v>
      </c>
      <c r="AU151" s="221" t="s">
        <v>80</v>
      </c>
      <c r="AY151" s="17" t="s">
        <v>138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80</v>
      </c>
      <c r="BK151" s="222">
        <f>ROUND(I151*H151,2)</f>
        <v>0</v>
      </c>
      <c r="BL151" s="17" t="s">
        <v>144</v>
      </c>
      <c r="BM151" s="221" t="s">
        <v>197</v>
      </c>
    </row>
    <row r="152" s="2" customFormat="1">
      <c r="A152" s="38"/>
      <c r="B152" s="39"/>
      <c r="C152" s="40"/>
      <c r="D152" s="223" t="s">
        <v>145</v>
      </c>
      <c r="E152" s="40"/>
      <c r="F152" s="224" t="s">
        <v>198</v>
      </c>
      <c r="G152" s="40"/>
      <c r="H152" s="40"/>
      <c r="I152" s="225"/>
      <c r="J152" s="40"/>
      <c r="K152" s="40"/>
      <c r="L152" s="44"/>
      <c r="M152" s="226"/>
      <c r="N152" s="22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145</v>
      </c>
      <c r="AU152" s="17" t="s">
        <v>80</v>
      </c>
    </row>
    <row r="153" s="2" customFormat="1">
      <c r="A153" s="38"/>
      <c r="B153" s="39"/>
      <c r="C153" s="40"/>
      <c r="D153" s="228" t="s">
        <v>147</v>
      </c>
      <c r="E153" s="40"/>
      <c r="F153" s="229" t="s">
        <v>199</v>
      </c>
      <c r="G153" s="40"/>
      <c r="H153" s="40"/>
      <c r="I153" s="225"/>
      <c r="J153" s="40"/>
      <c r="K153" s="40"/>
      <c r="L153" s="44"/>
      <c r="M153" s="226"/>
      <c r="N153" s="22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147</v>
      </c>
      <c r="AU153" s="17" t="s">
        <v>80</v>
      </c>
    </row>
    <row r="154" s="2" customFormat="1" ht="21.75" customHeight="1">
      <c r="A154" s="38"/>
      <c r="B154" s="39"/>
      <c r="C154" s="210" t="s">
        <v>174</v>
      </c>
      <c r="D154" s="210" t="s">
        <v>139</v>
      </c>
      <c r="E154" s="211" t="s">
        <v>200</v>
      </c>
      <c r="F154" s="212" t="s">
        <v>201</v>
      </c>
      <c r="G154" s="213" t="s">
        <v>179</v>
      </c>
      <c r="H154" s="214">
        <v>23.399999999999999</v>
      </c>
      <c r="I154" s="215"/>
      <c r="J154" s="216">
        <f>ROUND(I154*H154,2)</f>
        <v>0</v>
      </c>
      <c r="K154" s="212" t="s">
        <v>143</v>
      </c>
      <c r="L154" s="44"/>
      <c r="M154" s="217" t="s">
        <v>1</v>
      </c>
      <c r="N154" s="218" t="s">
        <v>38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144</v>
      </c>
      <c r="AT154" s="221" t="s">
        <v>139</v>
      </c>
      <c r="AU154" s="221" t="s">
        <v>80</v>
      </c>
      <c r="AY154" s="17" t="s">
        <v>138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80</v>
      </c>
      <c r="BK154" s="222">
        <f>ROUND(I154*H154,2)</f>
        <v>0</v>
      </c>
      <c r="BL154" s="17" t="s">
        <v>144</v>
      </c>
      <c r="BM154" s="221" t="s">
        <v>202</v>
      </c>
    </row>
    <row r="155" s="2" customFormat="1">
      <c r="A155" s="38"/>
      <c r="B155" s="39"/>
      <c r="C155" s="40"/>
      <c r="D155" s="223" t="s">
        <v>145</v>
      </c>
      <c r="E155" s="40"/>
      <c r="F155" s="224" t="s">
        <v>203</v>
      </c>
      <c r="G155" s="40"/>
      <c r="H155" s="40"/>
      <c r="I155" s="225"/>
      <c r="J155" s="40"/>
      <c r="K155" s="40"/>
      <c r="L155" s="44"/>
      <c r="M155" s="226"/>
      <c r="N155" s="22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145</v>
      </c>
      <c r="AU155" s="17" t="s">
        <v>80</v>
      </c>
    </row>
    <row r="156" s="2" customFormat="1">
      <c r="A156" s="38"/>
      <c r="B156" s="39"/>
      <c r="C156" s="40"/>
      <c r="D156" s="228" t="s">
        <v>147</v>
      </c>
      <c r="E156" s="40"/>
      <c r="F156" s="229" t="s">
        <v>204</v>
      </c>
      <c r="G156" s="40"/>
      <c r="H156" s="40"/>
      <c r="I156" s="225"/>
      <c r="J156" s="40"/>
      <c r="K156" s="40"/>
      <c r="L156" s="44"/>
      <c r="M156" s="226"/>
      <c r="N156" s="22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147</v>
      </c>
      <c r="AU156" s="17" t="s">
        <v>80</v>
      </c>
    </row>
    <row r="157" s="13" customFormat="1">
      <c r="A157" s="13"/>
      <c r="B157" s="240"/>
      <c r="C157" s="241"/>
      <c r="D157" s="223" t="s">
        <v>149</v>
      </c>
      <c r="E157" s="242" t="s">
        <v>1</v>
      </c>
      <c r="F157" s="243" t="s">
        <v>205</v>
      </c>
      <c r="G157" s="241"/>
      <c r="H157" s="244">
        <v>23.399999999999999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149</v>
      </c>
      <c r="AU157" s="250" t="s">
        <v>80</v>
      </c>
      <c r="AV157" s="13" t="s">
        <v>82</v>
      </c>
      <c r="AW157" s="13" t="s">
        <v>30</v>
      </c>
      <c r="AX157" s="13" t="s">
        <v>73</v>
      </c>
      <c r="AY157" s="250" t="s">
        <v>138</v>
      </c>
    </row>
    <row r="158" s="14" customFormat="1">
      <c r="A158" s="14"/>
      <c r="B158" s="251"/>
      <c r="C158" s="252"/>
      <c r="D158" s="223" t="s">
        <v>149</v>
      </c>
      <c r="E158" s="253" t="s">
        <v>1</v>
      </c>
      <c r="F158" s="254" t="s">
        <v>153</v>
      </c>
      <c r="G158" s="252"/>
      <c r="H158" s="255">
        <v>23.399999999999999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149</v>
      </c>
      <c r="AU158" s="261" t="s">
        <v>80</v>
      </c>
      <c r="AV158" s="14" t="s">
        <v>144</v>
      </c>
      <c r="AW158" s="14" t="s">
        <v>30</v>
      </c>
      <c r="AX158" s="14" t="s">
        <v>80</v>
      </c>
      <c r="AY158" s="261" t="s">
        <v>138</v>
      </c>
    </row>
    <row r="159" s="2" customFormat="1" ht="24.15" customHeight="1">
      <c r="A159" s="38"/>
      <c r="B159" s="39"/>
      <c r="C159" s="210" t="s">
        <v>206</v>
      </c>
      <c r="D159" s="210" t="s">
        <v>139</v>
      </c>
      <c r="E159" s="211" t="s">
        <v>207</v>
      </c>
      <c r="F159" s="212" t="s">
        <v>208</v>
      </c>
      <c r="G159" s="213" t="s">
        <v>179</v>
      </c>
      <c r="H159" s="214">
        <v>63.799999999999997</v>
      </c>
      <c r="I159" s="215"/>
      <c r="J159" s="216">
        <f>ROUND(I159*H159,2)</f>
        <v>0</v>
      </c>
      <c r="K159" s="212" t="s">
        <v>143</v>
      </c>
      <c r="L159" s="44"/>
      <c r="M159" s="217" t="s">
        <v>1</v>
      </c>
      <c r="N159" s="218" t="s">
        <v>38</v>
      </c>
      <c r="O159" s="91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1" t="s">
        <v>144</v>
      </c>
      <c r="AT159" s="221" t="s">
        <v>139</v>
      </c>
      <c r="AU159" s="221" t="s">
        <v>80</v>
      </c>
      <c r="AY159" s="17" t="s">
        <v>138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80</v>
      </c>
      <c r="BK159" s="222">
        <f>ROUND(I159*H159,2)</f>
        <v>0</v>
      </c>
      <c r="BL159" s="17" t="s">
        <v>144</v>
      </c>
      <c r="BM159" s="221" t="s">
        <v>209</v>
      </c>
    </row>
    <row r="160" s="2" customFormat="1">
      <c r="A160" s="38"/>
      <c r="B160" s="39"/>
      <c r="C160" s="40"/>
      <c r="D160" s="223" t="s">
        <v>145</v>
      </c>
      <c r="E160" s="40"/>
      <c r="F160" s="224" t="s">
        <v>210</v>
      </c>
      <c r="G160" s="40"/>
      <c r="H160" s="40"/>
      <c r="I160" s="225"/>
      <c r="J160" s="40"/>
      <c r="K160" s="40"/>
      <c r="L160" s="44"/>
      <c r="M160" s="226"/>
      <c r="N160" s="22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145</v>
      </c>
      <c r="AU160" s="17" t="s">
        <v>80</v>
      </c>
    </row>
    <row r="161" s="2" customFormat="1">
      <c r="A161" s="38"/>
      <c r="B161" s="39"/>
      <c r="C161" s="40"/>
      <c r="D161" s="228" t="s">
        <v>147</v>
      </c>
      <c r="E161" s="40"/>
      <c r="F161" s="229" t="s">
        <v>211</v>
      </c>
      <c r="G161" s="40"/>
      <c r="H161" s="40"/>
      <c r="I161" s="225"/>
      <c r="J161" s="40"/>
      <c r="K161" s="40"/>
      <c r="L161" s="44"/>
      <c r="M161" s="226"/>
      <c r="N161" s="22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147</v>
      </c>
      <c r="AU161" s="17" t="s">
        <v>80</v>
      </c>
    </row>
    <row r="162" s="2" customFormat="1" ht="24.15" customHeight="1">
      <c r="A162" s="38"/>
      <c r="B162" s="39"/>
      <c r="C162" s="210" t="s">
        <v>186</v>
      </c>
      <c r="D162" s="210" t="s">
        <v>139</v>
      </c>
      <c r="E162" s="211" t="s">
        <v>212</v>
      </c>
      <c r="F162" s="212" t="s">
        <v>213</v>
      </c>
      <c r="G162" s="213" t="s">
        <v>142</v>
      </c>
      <c r="H162" s="214">
        <v>193.09999999999999</v>
      </c>
      <c r="I162" s="215"/>
      <c r="J162" s="216">
        <f>ROUND(I162*H162,2)</f>
        <v>0</v>
      </c>
      <c r="K162" s="212" t="s">
        <v>143</v>
      </c>
      <c r="L162" s="44"/>
      <c r="M162" s="217" t="s">
        <v>1</v>
      </c>
      <c r="N162" s="218" t="s">
        <v>38</v>
      </c>
      <c r="O162" s="91"/>
      <c r="P162" s="219">
        <f>O162*H162</f>
        <v>0</v>
      </c>
      <c r="Q162" s="219">
        <v>3.2459999999999998E-05</v>
      </c>
      <c r="R162" s="219">
        <f>Q162*H162</f>
        <v>0.0062680259999999995</v>
      </c>
      <c r="S162" s="219">
        <v>0.091999999999999998</v>
      </c>
      <c r="T162" s="220">
        <f>S162*H162</f>
        <v>17.7652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144</v>
      </c>
      <c r="AT162" s="221" t="s">
        <v>139</v>
      </c>
      <c r="AU162" s="221" t="s">
        <v>80</v>
      </c>
      <c r="AY162" s="17" t="s">
        <v>138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80</v>
      </c>
      <c r="BK162" s="222">
        <f>ROUND(I162*H162,2)</f>
        <v>0</v>
      </c>
      <c r="BL162" s="17" t="s">
        <v>144</v>
      </c>
      <c r="BM162" s="221" t="s">
        <v>214</v>
      </c>
    </row>
    <row r="163" s="2" customFormat="1">
      <c r="A163" s="38"/>
      <c r="B163" s="39"/>
      <c r="C163" s="40"/>
      <c r="D163" s="223" t="s">
        <v>145</v>
      </c>
      <c r="E163" s="40"/>
      <c r="F163" s="224" t="s">
        <v>215</v>
      </c>
      <c r="G163" s="40"/>
      <c r="H163" s="40"/>
      <c r="I163" s="225"/>
      <c r="J163" s="40"/>
      <c r="K163" s="40"/>
      <c r="L163" s="44"/>
      <c r="M163" s="226"/>
      <c r="N163" s="22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80</v>
      </c>
    </row>
    <row r="164" s="2" customFormat="1">
      <c r="A164" s="38"/>
      <c r="B164" s="39"/>
      <c r="C164" s="40"/>
      <c r="D164" s="228" t="s">
        <v>147</v>
      </c>
      <c r="E164" s="40"/>
      <c r="F164" s="229" t="s">
        <v>216</v>
      </c>
      <c r="G164" s="40"/>
      <c r="H164" s="40"/>
      <c r="I164" s="225"/>
      <c r="J164" s="40"/>
      <c r="K164" s="40"/>
      <c r="L164" s="44"/>
      <c r="M164" s="226"/>
      <c r="N164" s="22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147</v>
      </c>
      <c r="AU164" s="17" t="s">
        <v>80</v>
      </c>
    </row>
    <row r="165" s="13" customFormat="1">
      <c r="A165" s="13"/>
      <c r="B165" s="240"/>
      <c r="C165" s="241"/>
      <c r="D165" s="223" t="s">
        <v>149</v>
      </c>
      <c r="E165" s="242" t="s">
        <v>1</v>
      </c>
      <c r="F165" s="243" t="s">
        <v>217</v>
      </c>
      <c r="G165" s="241"/>
      <c r="H165" s="244">
        <v>193.09999999999999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149</v>
      </c>
      <c r="AU165" s="250" t="s">
        <v>80</v>
      </c>
      <c r="AV165" s="13" t="s">
        <v>82</v>
      </c>
      <c r="AW165" s="13" t="s">
        <v>30</v>
      </c>
      <c r="AX165" s="13" t="s">
        <v>73</v>
      </c>
      <c r="AY165" s="250" t="s">
        <v>138</v>
      </c>
    </row>
    <row r="166" s="12" customFormat="1">
      <c r="A166" s="12"/>
      <c r="B166" s="230"/>
      <c r="C166" s="231"/>
      <c r="D166" s="223" t="s">
        <v>149</v>
      </c>
      <c r="E166" s="232" t="s">
        <v>1</v>
      </c>
      <c r="F166" s="233" t="s">
        <v>218</v>
      </c>
      <c r="G166" s="231"/>
      <c r="H166" s="232" t="s">
        <v>1</v>
      </c>
      <c r="I166" s="234"/>
      <c r="J166" s="231"/>
      <c r="K166" s="231"/>
      <c r="L166" s="235"/>
      <c r="M166" s="236"/>
      <c r="N166" s="237"/>
      <c r="O166" s="237"/>
      <c r="P166" s="237"/>
      <c r="Q166" s="237"/>
      <c r="R166" s="237"/>
      <c r="S166" s="237"/>
      <c r="T166" s="238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9" t="s">
        <v>149</v>
      </c>
      <c r="AU166" s="239" t="s">
        <v>80</v>
      </c>
      <c r="AV166" s="12" t="s">
        <v>80</v>
      </c>
      <c r="AW166" s="12" t="s">
        <v>30</v>
      </c>
      <c r="AX166" s="12" t="s">
        <v>73</v>
      </c>
      <c r="AY166" s="239" t="s">
        <v>138</v>
      </c>
    </row>
    <row r="167" s="14" customFormat="1">
      <c r="A167" s="14"/>
      <c r="B167" s="251"/>
      <c r="C167" s="252"/>
      <c r="D167" s="223" t="s">
        <v>149</v>
      </c>
      <c r="E167" s="253" t="s">
        <v>1</v>
      </c>
      <c r="F167" s="254" t="s">
        <v>153</v>
      </c>
      <c r="G167" s="252"/>
      <c r="H167" s="255">
        <v>193.09999999999999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149</v>
      </c>
      <c r="AU167" s="261" t="s">
        <v>80</v>
      </c>
      <c r="AV167" s="14" t="s">
        <v>144</v>
      </c>
      <c r="AW167" s="14" t="s">
        <v>30</v>
      </c>
      <c r="AX167" s="14" t="s">
        <v>80</v>
      </c>
      <c r="AY167" s="261" t="s">
        <v>138</v>
      </c>
    </row>
    <row r="168" s="2" customFormat="1" ht="24.15" customHeight="1">
      <c r="A168" s="38"/>
      <c r="B168" s="39"/>
      <c r="C168" s="210" t="s">
        <v>8</v>
      </c>
      <c r="D168" s="210" t="s">
        <v>139</v>
      </c>
      <c r="E168" s="211" t="s">
        <v>219</v>
      </c>
      <c r="F168" s="212" t="s">
        <v>220</v>
      </c>
      <c r="G168" s="213" t="s">
        <v>142</v>
      </c>
      <c r="H168" s="214">
        <v>93</v>
      </c>
      <c r="I168" s="215"/>
      <c r="J168" s="216">
        <f>ROUND(I168*H168,2)</f>
        <v>0</v>
      </c>
      <c r="K168" s="212" t="s">
        <v>143</v>
      </c>
      <c r="L168" s="44"/>
      <c r="M168" s="217" t="s">
        <v>1</v>
      </c>
      <c r="N168" s="218" t="s">
        <v>38</v>
      </c>
      <c r="O168" s="91"/>
      <c r="P168" s="219">
        <f>O168*H168</f>
        <v>0</v>
      </c>
      <c r="Q168" s="219">
        <v>4.0580000000000001E-05</v>
      </c>
      <c r="R168" s="219">
        <f>Q168*H168</f>
        <v>0.0037739399999999999</v>
      </c>
      <c r="S168" s="219">
        <v>0.11500000000000001</v>
      </c>
      <c r="T168" s="220">
        <f>S168*H168</f>
        <v>10.695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144</v>
      </c>
      <c r="AT168" s="221" t="s">
        <v>139</v>
      </c>
      <c r="AU168" s="221" t="s">
        <v>80</v>
      </c>
      <c r="AY168" s="17" t="s">
        <v>138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80</v>
      </c>
      <c r="BK168" s="222">
        <f>ROUND(I168*H168,2)</f>
        <v>0</v>
      </c>
      <c r="BL168" s="17" t="s">
        <v>144</v>
      </c>
      <c r="BM168" s="221" t="s">
        <v>221</v>
      </c>
    </row>
    <row r="169" s="2" customFormat="1">
      <c r="A169" s="38"/>
      <c r="B169" s="39"/>
      <c r="C169" s="40"/>
      <c r="D169" s="223" t="s">
        <v>145</v>
      </c>
      <c r="E169" s="40"/>
      <c r="F169" s="224" t="s">
        <v>222</v>
      </c>
      <c r="G169" s="40"/>
      <c r="H169" s="40"/>
      <c r="I169" s="225"/>
      <c r="J169" s="40"/>
      <c r="K169" s="40"/>
      <c r="L169" s="44"/>
      <c r="M169" s="226"/>
      <c r="N169" s="22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145</v>
      </c>
      <c r="AU169" s="17" t="s">
        <v>80</v>
      </c>
    </row>
    <row r="170" s="2" customFormat="1">
      <c r="A170" s="38"/>
      <c r="B170" s="39"/>
      <c r="C170" s="40"/>
      <c r="D170" s="228" t="s">
        <v>147</v>
      </c>
      <c r="E170" s="40"/>
      <c r="F170" s="229" t="s">
        <v>223</v>
      </c>
      <c r="G170" s="40"/>
      <c r="H170" s="40"/>
      <c r="I170" s="225"/>
      <c r="J170" s="40"/>
      <c r="K170" s="40"/>
      <c r="L170" s="44"/>
      <c r="M170" s="226"/>
      <c r="N170" s="22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147</v>
      </c>
      <c r="AU170" s="17" t="s">
        <v>80</v>
      </c>
    </row>
    <row r="171" s="2" customFormat="1" ht="33" customHeight="1">
      <c r="A171" s="38"/>
      <c r="B171" s="39"/>
      <c r="C171" s="210" t="s">
        <v>191</v>
      </c>
      <c r="D171" s="210" t="s">
        <v>139</v>
      </c>
      <c r="E171" s="211" t="s">
        <v>224</v>
      </c>
      <c r="F171" s="212" t="s">
        <v>225</v>
      </c>
      <c r="G171" s="213" t="s">
        <v>142</v>
      </c>
      <c r="H171" s="214">
        <v>193</v>
      </c>
      <c r="I171" s="215"/>
      <c r="J171" s="216">
        <f>ROUND(I171*H171,2)</f>
        <v>0</v>
      </c>
      <c r="K171" s="212" t="s">
        <v>143</v>
      </c>
      <c r="L171" s="44"/>
      <c r="M171" s="217" t="s">
        <v>1</v>
      </c>
      <c r="N171" s="218" t="s">
        <v>38</v>
      </c>
      <c r="O171" s="91"/>
      <c r="P171" s="219">
        <f>O171*H171</f>
        <v>0</v>
      </c>
      <c r="Q171" s="219">
        <v>9.2219999999999995E-05</v>
      </c>
      <c r="R171" s="219">
        <f>Q171*H171</f>
        <v>0.017798459999999999</v>
      </c>
      <c r="S171" s="219">
        <v>0.23000000000000001</v>
      </c>
      <c r="T171" s="220">
        <f>S171*H171</f>
        <v>44.390000000000001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144</v>
      </c>
      <c r="AT171" s="221" t="s">
        <v>139</v>
      </c>
      <c r="AU171" s="221" t="s">
        <v>80</v>
      </c>
      <c r="AY171" s="17" t="s">
        <v>138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80</v>
      </c>
      <c r="BK171" s="222">
        <f>ROUND(I171*H171,2)</f>
        <v>0</v>
      </c>
      <c r="BL171" s="17" t="s">
        <v>144</v>
      </c>
      <c r="BM171" s="221" t="s">
        <v>226</v>
      </c>
    </row>
    <row r="172" s="2" customFormat="1">
      <c r="A172" s="38"/>
      <c r="B172" s="39"/>
      <c r="C172" s="40"/>
      <c r="D172" s="223" t="s">
        <v>145</v>
      </c>
      <c r="E172" s="40"/>
      <c r="F172" s="224" t="s">
        <v>227</v>
      </c>
      <c r="G172" s="40"/>
      <c r="H172" s="40"/>
      <c r="I172" s="225"/>
      <c r="J172" s="40"/>
      <c r="K172" s="40"/>
      <c r="L172" s="44"/>
      <c r="M172" s="226"/>
      <c r="N172" s="22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145</v>
      </c>
      <c r="AU172" s="17" t="s">
        <v>80</v>
      </c>
    </row>
    <row r="173" s="2" customFormat="1">
      <c r="A173" s="38"/>
      <c r="B173" s="39"/>
      <c r="C173" s="40"/>
      <c r="D173" s="228" t="s">
        <v>147</v>
      </c>
      <c r="E173" s="40"/>
      <c r="F173" s="229" t="s">
        <v>228</v>
      </c>
      <c r="G173" s="40"/>
      <c r="H173" s="40"/>
      <c r="I173" s="225"/>
      <c r="J173" s="40"/>
      <c r="K173" s="40"/>
      <c r="L173" s="44"/>
      <c r="M173" s="226"/>
      <c r="N173" s="22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147</v>
      </c>
      <c r="AU173" s="17" t="s">
        <v>80</v>
      </c>
    </row>
    <row r="174" s="2" customFormat="1" ht="33" customHeight="1">
      <c r="A174" s="38"/>
      <c r="B174" s="39"/>
      <c r="C174" s="210" t="s">
        <v>229</v>
      </c>
      <c r="D174" s="210" t="s">
        <v>139</v>
      </c>
      <c r="E174" s="211" t="s">
        <v>230</v>
      </c>
      <c r="F174" s="212" t="s">
        <v>231</v>
      </c>
      <c r="G174" s="213" t="s">
        <v>142</v>
      </c>
      <c r="H174" s="214">
        <v>787</v>
      </c>
      <c r="I174" s="215"/>
      <c r="J174" s="216">
        <f>ROUND(I174*H174,2)</f>
        <v>0</v>
      </c>
      <c r="K174" s="212" t="s">
        <v>143</v>
      </c>
      <c r="L174" s="44"/>
      <c r="M174" s="217" t="s">
        <v>1</v>
      </c>
      <c r="N174" s="218" t="s">
        <v>38</v>
      </c>
      <c r="O174" s="91"/>
      <c r="P174" s="219">
        <f>O174*H174</f>
        <v>0</v>
      </c>
      <c r="Q174" s="219">
        <v>0.00021615</v>
      </c>
      <c r="R174" s="219">
        <f>Q174*H174</f>
        <v>0.17011004999999999</v>
      </c>
      <c r="S174" s="219">
        <v>0.46000000000000002</v>
      </c>
      <c r="T174" s="220">
        <f>S174*H174</f>
        <v>362.02000000000004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144</v>
      </c>
      <c r="AT174" s="221" t="s">
        <v>139</v>
      </c>
      <c r="AU174" s="221" t="s">
        <v>80</v>
      </c>
      <c r="AY174" s="17" t="s">
        <v>138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80</v>
      </c>
      <c r="BK174" s="222">
        <f>ROUND(I174*H174,2)</f>
        <v>0</v>
      </c>
      <c r="BL174" s="17" t="s">
        <v>144</v>
      </c>
      <c r="BM174" s="221" t="s">
        <v>232</v>
      </c>
    </row>
    <row r="175" s="2" customFormat="1">
      <c r="A175" s="38"/>
      <c r="B175" s="39"/>
      <c r="C175" s="40"/>
      <c r="D175" s="223" t="s">
        <v>145</v>
      </c>
      <c r="E175" s="40"/>
      <c r="F175" s="224" t="s">
        <v>233</v>
      </c>
      <c r="G175" s="40"/>
      <c r="H175" s="40"/>
      <c r="I175" s="225"/>
      <c r="J175" s="40"/>
      <c r="K175" s="40"/>
      <c r="L175" s="44"/>
      <c r="M175" s="226"/>
      <c r="N175" s="227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145</v>
      </c>
      <c r="AU175" s="17" t="s">
        <v>80</v>
      </c>
    </row>
    <row r="176" s="2" customFormat="1">
      <c r="A176" s="38"/>
      <c r="B176" s="39"/>
      <c r="C176" s="40"/>
      <c r="D176" s="228" t="s">
        <v>147</v>
      </c>
      <c r="E176" s="40"/>
      <c r="F176" s="229" t="s">
        <v>234</v>
      </c>
      <c r="G176" s="40"/>
      <c r="H176" s="40"/>
      <c r="I176" s="225"/>
      <c r="J176" s="40"/>
      <c r="K176" s="40"/>
      <c r="L176" s="44"/>
      <c r="M176" s="226"/>
      <c r="N176" s="227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147</v>
      </c>
      <c r="AU176" s="17" t="s">
        <v>80</v>
      </c>
    </row>
    <row r="177" s="2" customFormat="1" ht="33" customHeight="1">
      <c r="A177" s="38"/>
      <c r="B177" s="39"/>
      <c r="C177" s="210" t="s">
        <v>235</v>
      </c>
      <c r="D177" s="210" t="s">
        <v>139</v>
      </c>
      <c r="E177" s="211" t="s">
        <v>236</v>
      </c>
      <c r="F177" s="212" t="s">
        <v>237</v>
      </c>
      <c r="G177" s="213" t="s">
        <v>142</v>
      </c>
      <c r="H177" s="214">
        <v>50</v>
      </c>
      <c r="I177" s="215"/>
      <c r="J177" s="216">
        <f>ROUND(I177*H177,2)</f>
        <v>0</v>
      </c>
      <c r="K177" s="212" t="s">
        <v>143</v>
      </c>
      <c r="L177" s="44"/>
      <c r="M177" s="217" t="s">
        <v>1</v>
      </c>
      <c r="N177" s="218" t="s">
        <v>38</v>
      </c>
      <c r="O177" s="9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144</v>
      </c>
      <c r="AT177" s="221" t="s">
        <v>139</v>
      </c>
      <c r="AU177" s="221" t="s">
        <v>80</v>
      </c>
      <c r="AY177" s="17" t="s">
        <v>138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80</v>
      </c>
      <c r="BK177" s="222">
        <f>ROUND(I177*H177,2)</f>
        <v>0</v>
      </c>
      <c r="BL177" s="17" t="s">
        <v>144</v>
      </c>
      <c r="BM177" s="221" t="s">
        <v>238</v>
      </c>
    </row>
    <row r="178" s="2" customFormat="1">
      <c r="A178" s="38"/>
      <c r="B178" s="39"/>
      <c r="C178" s="40"/>
      <c r="D178" s="223" t="s">
        <v>145</v>
      </c>
      <c r="E178" s="40"/>
      <c r="F178" s="224" t="s">
        <v>239</v>
      </c>
      <c r="G178" s="40"/>
      <c r="H178" s="40"/>
      <c r="I178" s="225"/>
      <c r="J178" s="40"/>
      <c r="K178" s="40"/>
      <c r="L178" s="44"/>
      <c r="M178" s="226"/>
      <c r="N178" s="22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145</v>
      </c>
      <c r="AU178" s="17" t="s">
        <v>80</v>
      </c>
    </row>
    <row r="179" s="2" customFormat="1">
      <c r="A179" s="38"/>
      <c r="B179" s="39"/>
      <c r="C179" s="40"/>
      <c r="D179" s="228" t="s">
        <v>147</v>
      </c>
      <c r="E179" s="40"/>
      <c r="F179" s="229" t="s">
        <v>240</v>
      </c>
      <c r="G179" s="40"/>
      <c r="H179" s="40"/>
      <c r="I179" s="225"/>
      <c r="J179" s="40"/>
      <c r="K179" s="40"/>
      <c r="L179" s="44"/>
      <c r="M179" s="226"/>
      <c r="N179" s="227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147</v>
      </c>
      <c r="AU179" s="17" t="s">
        <v>80</v>
      </c>
    </row>
    <row r="180" s="2" customFormat="1" ht="16.5" customHeight="1">
      <c r="A180" s="38"/>
      <c r="B180" s="39"/>
      <c r="C180" s="210" t="s">
        <v>241</v>
      </c>
      <c r="D180" s="210" t="s">
        <v>139</v>
      </c>
      <c r="E180" s="211" t="s">
        <v>242</v>
      </c>
      <c r="F180" s="212" t="s">
        <v>243</v>
      </c>
      <c r="G180" s="213" t="s">
        <v>179</v>
      </c>
      <c r="H180" s="214">
        <v>61.439999999999998</v>
      </c>
      <c r="I180" s="215"/>
      <c r="J180" s="216">
        <f>ROUND(I180*H180,2)</f>
        <v>0</v>
      </c>
      <c r="K180" s="212" t="s">
        <v>143</v>
      </c>
      <c r="L180" s="44"/>
      <c r="M180" s="217" t="s">
        <v>1</v>
      </c>
      <c r="N180" s="218" t="s">
        <v>38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144</v>
      </c>
      <c r="AT180" s="221" t="s">
        <v>139</v>
      </c>
      <c r="AU180" s="221" t="s">
        <v>80</v>
      </c>
      <c r="AY180" s="17" t="s">
        <v>138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80</v>
      </c>
      <c r="BK180" s="222">
        <f>ROUND(I180*H180,2)</f>
        <v>0</v>
      </c>
      <c r="BL180" s="17" t="s">
        <v>144</v>
      </c>
      <c r="BM180" s="221" t="s">
        <v>244</v>
      </c>
    </row>
    <row r="181" s="2" customFormat="1">
      <c r="A181" s="38"/>
      <c r="B181" s="39"/>
      <c r="C181" s="40"/>
      <c r="D181" s="223" t="s">
        <v>145</v>
      </c>
      <c r="E181" s="40"/>
      <c r="F181" s="224" t="s">
        <v>245</v>
      </c>
      <c r="G181" s="40"/>
      <c r="H181" s="40"/>
      <c r="I181" s="225"/>
      <c r="J181" s="40"/>
      <c r="K181" s="40"/>
      <c r="L181" s="44"/>
      <c r="M181" s="226"/>
      <c r="N181" s="227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145</v>
      </c>
      <c r="AU181" s="17" t="s">
        <v>80</v>
      </c>
    </row>
    <row r="182" s="2" customFormat="1">
      <c r="A182" s="38"/>
      <c r="B182" s="39"/>
      <c r="C182" s="40"/>
      <c r="D182" s="228" t="s">
        <v>147</v>
      </c>
      <c r="E182" s="40"/>
      <c r="F182" s="229" t="s">
        <v>246</v>
      </c>
      <c r="G182" s="40"/>
      <c r="H182" s="40"/>
      <c r="I182" s="225"/>
      <c r="J182" s="40"/>
      <c r="K182" s="40"/>
      <c r="L182" s="44"/>
      <c r="M182" s="226"/>
      <c r="N182" s="227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147</v>
      </c>
      <c r="AU182" s="17" t="s">
        <v>80</v>
      </c>
    </row>
    <row r="183" s="2" customFormat="1" ht="16.5" customHeight="1">
      <c r="A183" s="38"/>
      <c r="B183" s="39"/>
      <c r="C183" s="210" t="s">
        <v>247</v>
      </c>
      <c r="D183" s="210" t="s">
        <v>139</v>
      </c>
      <c r="E183" s="211" t="s">
        <v>248</v>
      </c>
      <c r="F183" s="212" t="s">
        <v>249</v>
      </c>
      <c r="G183" s="213" t="s">
        <v>250</v>
      </c>
      <c r="H183" s="214">
        <v>6</v>
      </c>
      <c r="I183" s="215"/>
      <c r="J183" s="216">
        <f>ROUND(I183*H183,2)</f>
        <v>0</v>
      </c>
      <c r="K183" s="212" t="s">
        <v>143</v>
      </c>
      <c r="L183" s="44"/>
      <c r="M183" s="217" t="s">
        <v>1</v>
      </c>
      <c r="N183" s="218" t="s">
        <v>38</v>
      </c>
      <c r="O183" s="91"/>
      <c r="P183" s="219">
        <f>O183*H183</f>
        <v>0</v>
      </c>
      <c r="Q183" s="219">
        <v>0</v>
      </c>
      <c r="R183" s="219">
        <f>Q183*H183</f>
        <v>0</v>
      </c>
      <c r="S183" s="219">
        <v>0.28999999999999998</v>
      </c>
      <c r="T183" s="220">
        <f>S183*H183</f>
        <v>1.7399999999999998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1" t="s">
        <v>144</v>
      </c>
      <c r="AT183" s="221" t="s">
        <v>139</v>
      </c>
      <c r="AU183" s="221" t="s">
        <v>80</v>
      </c>
      <c r="AY183" s="17" t="s">
        <v>138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7" t="s">
        <v>80</v>
      </c>
      <c r="BK183" s="222">
        <f>ROUND(I183*H183,2)</f>
        <v>0</v>
      </c>
      <c r="BL183" s="17" t="s">
        <v>144</v>
      </c>
      <c r="BM183" s="221" t="s">
        <v>251</v>
      </c>
    </row>
    <row r="184" s="2" customFormat="1">
      <c r="A184" s="38"/>
      <c r="B184" s="39"/>
      <c r="C184" s="40"/>
      <c r="D184" s="223" t="s">
        <v>145</v>
      </c>
      <c r="E184" s="40"/>
      <c r="F184" s="224" t="s">
        <v>252</v>
      </c>
      <c r="G184" s="40"/>
      <c r="H184" s="40"/>
      <c r="I184" s="225"/>
      <c r="J184" s="40"/>
      <c r="K184" s="40"/>
      <c r="L184" s="44"/>
      <c r="M184" s="226"/>
      <c r="N184" s="22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145</v>
      </c>
      <c r="AU184" s="17" t="s">
        <v>80</v>
      </c>
    </row>
    <row r="185" s="2" customFormat="1">
      <c r="A185" s="38"/>
      <c r="B185" s="39"/>
      <c r="C185" s="40"/>
      <c r="D185" s="228" t="s">
        <v>147</v>
      </c>
      <c r="E185" s="40"/>
      <c r="F185" s="229" t="s">
        <v>253</v>
      </c>
      <c r="G185" s="40"/>
      <c r="H185" s="40"/>
      <c r="I185" s="225"/>
      <c r="J185" s="40"/>
      <c r="K185" s="40"/>
      <c r="L185" s="44"/>
      <c r="M185" s="226"/>
      <c r="N185" s="227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147</v>
      </c>
      <c r="AU185" s="17" t="s">
        <v>80</v>
      </c>
    </row>
    <row r="186" s="11" customFormat="1" ht="25.92" customHeight="1">
      <c r="A186" s="11"/>
      <c r="B186" s="196"/>
      <c r="C186" s="197"/>
      <c r="D186" s="198" t="s">
        <v>72</v>
      </c>
      <c r="E186" s="199" t="s">
        <v>254</v>
      </c>
      <c r="F186" s="199" t="s">
        <v>255</v>
      </c>
      <c r="G186" s="197"/>
      <c r="H186" s="197"/>
      <c r="I186" s="200"/>
      <c r="J186" s="201">
        <f>BK186</f>
        <v>0</v>
      </c>
      <c r="K186" s="197"/>
      <c r="L186" s="202"/>
      <c r="M186" s="203"/>
      <c r="N186" s="204"/>
      <c r="O186" s="204"/>
      <c r="P186" s="205">
        <f>SUM(P187:P240)</f>
        <v>0</v>
      </c>
      <c r="Q186" s="204"/>
      <c r="R186" s="205">
        <f>SUM(R187:R240)</f>
        <v>0.66520238239999996</v>
      </c>
      <c r="S186" s="204"/>
      <c r="T186" s="206">
        <f>SUM(T187:T240)</f>
        <v>126.58249999999998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07" t="s">
        <v>80</v>
      </c>
      <c r="AT186" s="208" t="s">
        <v>72</v>
      </c>
      <c r="AU186" s="208" t="s">
        <v>73</v>
      </c>
      <c r="AY186" s="207" t="s">
        <v>138</v>
      </c>
      <c r="BK186" s="209">
        <f>SUM(BK187:BK240)</f>
        <v>0</v>
      </c>
    </row>
    <row r="187" s="2" customFormat="1" ht="24.15" customHeight="1">
      <c r="A187" s="38"/>
      <c r="B187" s="39"/>
      <c r="C187" s="210" t="s">
        <v>80</v>
      </c>
      <c r="D187" s="210" t="s">
        <v>139</v>
      </c>
      <c r="E187" s="211" t="s">
        <v>256</v>
      </c>
      <c r="F187" s="212" t="s">
        <v>257</v>
      </c>
      <c r="G187" s="213" t="s">
        <v>250</v>
      </c>
      <c r="H187" s="214">
        <v>422</v>
      </c>
      <c r="I187" s="215"/>
      <c r="J187" s="216">
        <f>ROUND(I187*H187,2)</f>
        <v>0</v>
      </c>
      <c r="K187" s="212" t="s">
        <v>143</v>
      </c>
      <c r="L187" s="44"/>
      <c r="M187" s="217" t="s">
        <v>1</v>
      </c>
      <c r="N187" s="218" t="s">
        <v>38</v>
      </c>
      <c r="O187" s="91"/>
      <c r="P187" s="219">
        <f>O187*H187</f>
        <v>0</v>
      </c>
      <c r="Q187" s="219">
        <v>4.0810000000000004E-06</v>
      </c>
      <c r="R187" s="219">
        <f>Q187*H187</f>
        <v>0.0017221820000000003</v>
      </c>
      <c r="S187" s="219">
        <v>0</v>
      </c>
      <c r="T187" s="22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1" t="s">
        <v>144</v>
      </c>
      <c r="AT187" s="221" t="s">
        <v>139</v>
      </c>
      <c r="AU187" s="221" t="s">
        <v>80</v>
      </c>
      <c r="AY187" s="17" t="s">
        <v>138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80</v>
      </c>
      <c r="BK187" s="222">
        <f>ROUND(I187*H187,2)</f>
        <v>0</v>
      </c>
      <c r="BL187" s="17" t="s">
        <v>144</v>
      </c>
      <c r="BM187" s="221" t="s">
        <v>258</v>
      </c>
    </row>
    <row r="188" s="2" customFormat="1">
      <c r="A188" s="38"/>
      <c r="B188" s="39"/>
      <c r="C188" s="40"/>
      <c r="D188" s="223" t="s">
        <v>145</v>
      </c>
      <c r="E188" s="40"/>
      <c r="F188" s="224" t="s">
        <v>259</v>
      </c>
      <c r="G188" s="40"/>
      <c r="H188" s="40"/>
      <c r="I188" s="225"/>
      <c r="J188" s="40"/>
      <c r="K188" s="40"/>
      <c r="L188" s="44"/>
      <c r="M188" s="226"/>
      <c r="N188" s="227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145</v>
      </c>
      <c r="AU188" s="17" t="s">
        <v>80</v>
      </c>
    </row>
    <row r="189" s="2" customFormat="1">
      <c r="A189" s="38"/>
      <c r="B189" s="39"/>
      <c r="C189" s="40"/>
      <c r="D189" s="228" t="s">
        <v>147</v>
      </c>
      <c r="E189" s="40"/>
      <c r="F189" s="229" t="s">
        <v>260</v>
      </c>
      <c r="G189" s="40"/>
      <c r="H189" s="40"/>
      <c r="I189" s="225"/>
      <c r="J189" s="40"/>
      <c r="K189" s="40"/>
      <c r="L189" s="44"/>
      <c r="M189" s="226"/>
      <c r="N189" s="227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147</v>
      </c>
      <c r="AU189" s="17" t="s">
        <v>80</v>
      </c>
    </row>
    <row r="190" s="13" customFormat="1">
      <c r="A190" s="13"/>
      <c r="B190" s="240"/>
      <c r="C190" s="241"/>
      <c r="D190" s="223" t="s">
        <v>149</v>
      </c>
      <c r="E190" s="242" t="s">
        <v>1</v>
      </c>
      <c r="F190" s="243" t="s">
        <v>261</v>
      </c>
      <c r="G190" s="241"/>
      <c r="H190" s="244">
        <v>422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149</v>
      </c>
      <c r="AU190" s="250" t="s">
        <v>80</v>
      </c>
      <c r="AV190" s="13" t="s">
        <v>82</v>
      </c>
      <c r="AW190" s="13" t="s">
        <v>30</v>
      </c>
      <c r="AX190" s="13" t="s">
        <v>73</v>
      </c>
      <c r="AY190" s="250" t="s">
        <v>138</v>
      </c>
    </row>
    <row r="191" s="12" customFormat="1">
      <c r="A191" s="12"/>
      <c r="B191" s="230"/>
      <c r="C191" s="231"/>
      <c r="D191" s="223" t="s">
        <v>149</v>
      </c>
      <c r="E191" s="232" t="s">
        <v>1</v>
      </c>
      <c r="F191" s="233" t="s">
        <v>262</v>
      </c>
      <c r="G191" s="231"/>
      <c r="H191" s="232" t="s">
        <v>1</v>
      </c>
      <c r="I191" s="234"/>
      <c r="J191" s="231"/>
      <c r="K191" s="231"/>
      <c r="L191" s="235"/>
      <c r="M191" s="236"/>
      <c r="N191" s="237"/>
      <c r="O191" s="237"/>
      <c r="P191" s="237"/>
      <c r="Q191" s="237"/>
      <c r="R191" s="237"/>
      <c r="S191" s="237"/>
      <c r="T191" s="238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39" t="s">
        <v>149</v>
      </c>
      <c r="AU191" s="239" t="s">
        <v>80</v>
      </c>
      <c r="AV191" s="12" t="s">
        <v>80</v>
      </c>
      <c r="AW191" s="12" t="s">
        <v>30</v>
      </c>
      <c r="AX191" s="12" t="s">
        <v>73</v>
      </c>
      <c r="AY191" s="239" t="s">
        <v>138</v>
      </c>
    </row>
    <row r="192" s="14" customFormat="1">
      <c r="A192" s="14"/>
      <c r="B192" s="251"/>
      <c r="C192" s="252"/>
      <c r="D192" s="223" t="s">
        <v>149</v>
      </c>
      <c r="E192" s="253" t="s">
        <v>1</v>
      </c>
      <c r="F192" s="254" t="s">
        <v>153</v>
      </c>
      <c r="G192" s="252"/>
      <c r="H192" s="255">
        <v>422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1" t="s">
        <v>149</v>
      </c>
      <c r="AU192" s="261" t="s">
        <v>80</v>
      </c>
      <c r="AV192" s="14" t="s">
        <v>144</v>
      </c>
      <c r="AW192" s="14" t="s">
        <v>30</v>
      </c>
      <c r="AX192" s="14" t="s">
        <v>80</v>
      </c>
      <c r="AY192" s="261" t="s">
        <v>138</v>
      </c>
    </row>
    <row r="193" s="2" customFormat="1" ht="16.5" customHeight="1">
      <c r="A193" s="38"/>
      <c r="B193" s="39"/>
      <c r="C193" s="210" t="s">
        <v>80</v>
      </c>
      <c r="D193" s="210" t="s">
        <v>139</v>
      </c>
      <c r="E193" s="211" t="s">
        <v>263</v>
      </c>
      <c r="F193" s="212" t="s">
        <v>264</v>
      </c>
      <c r="G193" s="213" t="s">
        <v>265</v>
      </c>
      <c r="H193" s="214">
        <v>846.39999999999998</v>
      </c>
      <c r="I193" s="215"/>
      <c r="J193" s="216">
        <f>ROUND(I193*H193,2)</f>
        <v>0</v>
      </c>
      <c r="K193" s="212" t="s">
        <v>143</v>
      </c>
      <c r="L193" s="44"/>
      <c r="M193" s="217" t="s">
        <v>1</v>
      </c>
      <c r="N193" s="218" t="s">
        <v>38</v>
      </c>
      <c r="O193" s="91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144</v>
      </c>
      <c r="AT193" s="221" t="s">
        <v>139</v>
      </c>
      <c r="AU193" s="221" t="s">
        <v>80</v>
      </c>
      <c r="AY193" s="17" t="s">
        <v>138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80</v>
      </c>
      <c r="BK193" s="222">
        <f>ROUND(I193*H193,2)</f>
        <v>0</v>
      </c>
      <c r="BL193" s="17" t="s">
        <v>144</v>
      </c>
      <c r="BM193" s="221" t="s">
        <v>266</v>
      </c>
    </row>
    <row r="194" s="2" customFormat="1">
      <c r="A194" s="38"/>
      <c r="B194" s="39"/>
      <c r="C194" s="40"/>
      <c r="D194" s="223" t="s">
        <v>145</v>
      </c>
      <c r="E194" s="40"/>
      <c r="F194" s="224" t="s">
        <v>267</v>
      </c>
      <c r="G194" s="40"/>
      <c r="H194" s="40"/>
      <c r="I194" s="225"/>
      <c r="J194" s="40"/>
      <c r="K194" s="40"/>
      <c r="L194" s="44"/>
      <c r="M194" s="226"/>
      <c r="N194" s="22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145</v>
      </c>
      <c r="AU194" s="17" t="s">
        <v>80</v>
      </c>
    </row>
    <row r="195" s="2" customFormat="1">
      <c r="A195" s="38"/>
      <c r="B195" s="39"/>
      <c r="C195" s="40"/>
      <c r="D195" s="228" t="s">
        <v>147</v>
      </c>
      <c r="E195" s="40"/>
      <c r="F195" s="229" t="s">
        <v>268</v>
      </c>
      <c r="G195" s="40"/>
      <c r="H195" s="40"/>
      <c r="I195" s="225"/>
      <c r="J195" s="40"/>
      <c r="K195" s="40"/>
      <c r="L195" s="44"/>
      <c r="M195" s="226"/>
      <c r="N195" s="227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147</v>
      </c>
      <c r="AU195" s="17" t="s">
        <v>80</v>
      </c>
    </row>
    <row r="196" s="2" customFormat="1" ht="21.75" customHeight="1">
      <c r="A196" s="38"/>
      <c r="B196" s="39"/>
      <c r="C196" s="210" t="s">
        <v>82</v>
      </c>
      <c r="D196" s="210" t="s">
        <v>139</v>
      </c>
      <c r="E196" s="211" t="s">
        <v>269</v>
      </c>
      <c r="F196" s="212" t="s">
        <v>270</v>
      </c>
      <c r="G196" s="213" t="s">
        <v>250</v>
      </c>
      <c r="H196" s="214">
        <v>19</v>
      </c>
      <c r="I196" s="215"/>
      <c r="J196" s="216">
        <f>ROUND(I196*H196,2)</f>
        <v>0</v>
      </c>
      <c r="K196" s="212" t="s">
        <v>143</v>
      </c>
      <c r="L196" s="44"/>
      <c r="M196" s="217" t="s">
        <v>1</v>
      </c>
      <c r="N196" s="218" t="s">
        <v>38</v>
      </c>
      <c r="O196" s="91"/>
      <c r="P196" s="219">
        <f>O196*H196</f>
        <v>0</v>
      </c>
      <c r="Q196" s="219">
        <v>0</v>
      </c>
      <c r="R196" s="219">
        <f>Q196*H196</f>
        <v>0</v>
      </c>
      <c r="S196" s="219">
        <v>2.0550000000000002</v>
      </c>
      <c r="T196" s="220">
        <f>S196*H196</f>
        <v>39.045000000000002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144</v>
      </c>
      <c r="AT196" s="221" t="s">
        <v>139</v>
      </c>
      <c r="AU196" s="221" t="s">
        <v>80</v>
      </c>
      <c r="AY196" s="17" t="s">
        <v>138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80</v>
      </c>
      <c r="BK196" s="222">
        <f>ROUND(I196*H196,2)</f>
        <v>0</v>
      </c>
      <c r="BL196" s="17" t="s">
        <v>144</v>
      </c>
      <c r="BM196" s="221" t="s">
        <v>271</v>
      </c>
    </row>
    <row r="197" s="2" customFormat="1">
      <c r="A197" s="38"/>
      <c r="B197" s="39"/>
      <c r="C197" s="40"/>
      <c r="D197" s="223" t="s">
        <v>145</v>
      </c>
      <c r="E197" s="40"/>
      <c r="F197" s="224" t="s">
        <v>272</v>
      </c>
      <c r="G197" s="40"/>
      <c r="H197" s="40"/>
      <c r="I197" s="225"/>
      <c r="J197" s="40"/>
      <c r="K197" s="40"/>
      <c r="L197" s="44"/>
      <c r="M197" s="226"/>
      <c r="N197" s="227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145</v>
      </c>
      <c r="AU197" s="17" t="s">
        <v>80</v>
      </c>
    </row>
    <row r="198" s="2" customFormat="1">
      <c r="A198" s="38"/>
      <c r="B198" s="39"/>
      <c r="C198" s="40"/>
      <c r="D198" s="228" t="s">
        <v>147</v>
      </c>
      <c r="E198" s="40"/>
      <c r="F198" s="229" t="s">
        <v>273</v>
      </c>
      <c r="G198" s="40"/>
      <c r="H198" s="40"/>
      <c r="I198" s="225"/>
      <c r="J198" s="40"/>
      <c r="K198" s="40"/>
      <c r="L198" s="44"/>
      <c r="M198" s="226"/>
      <c r="N198" s="227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147</v>
      </c>
      <c r="AU198" s="17" t="s">
        <v>80</v>
      </c>
    </row>
    <row r="199" s="12" customFormat="1">
      <c r="A199" s="12"/>
      <c r="B199" s="230"/>
      <c r="C199" s="231"/>
      <c r="D199" s="223" t="s">
        <v>149</v>
      </c>
      <c r="E199" s="232" t="s">
        <v>1</v>
      </c>
      <c r="F199" s="233" t="s">
        <v>274</v>
      </c>
      <c r="G199" s="231"/>
      <c r="H199" s="232" t="s">
        <v>1</v>
      </c>
      <c r="I199" s="234"/>
      <c r="J199" s="231"/>
      <c r="K199" s="231"/>
      <c r="L199" s="235"/>
      <c r="M199" s="236"/>
      <c r="N199" s="237"/>
      <c r="O199" s="237"/>
      <c r="P199" s="237"/>
      <c r="Q199" s="237"/>
      <c r="R199" s="237"/>
      <c r="S199" s="237"/>
      <c r="T199" s="238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39" t="s">
        <v>149</v>
      </c>
      <c r="AU199" s="239" t="s">
        <v>80</v>
      </c>
      <c r="AV199" s="12" t="s">
        <v>80</v>
      </c>
      <c r="AW199" s="12" t="s">
        <v>30</v>
      </c>
      <c r="AX199" s="12" t="s">
        <v>73</v>
      </c>
      <c r="AY199" s="239" t="s">
        <v>138</v>
      </c>
    </row>
    <row r="200" s="13" customFormat="1">
      <c r="A200" s="13"/>
      <c r="B200" s="240"/>
      <c r="C200" s="241"/>
      <c r="D200" s="223" t="s">
        <v>149</v>
      </c>
      <c r="E200" s="242" t="s">
        <v>1</v>
      </c>
      <c r="F200" s="243" t="s">
        <v>275</v>
      </c>
      <c r="G200" s="241"/>
      <c r="H200" s="244">
        <v>19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149</v>
      </c>
      <c r="AU200" s="250" t="s">
        <v>80</v>
      </c>
      <c r="AV200" s="13" t="s">
        <v>82</v>
      </c>
      <c r="AW200" s="13" t="s">
        <v>30</v>
      </c>
      <c r="AX200" s="13" t="s">
        <v>73</v>
      </c>
      <c r="AY200" s="250" t="s">
        <v>138</v>
      </c>
    </row>
    <row r="201" s="14" customFormat="1">
      <c r="A201" s="14"/>
      <c r="B201" s="251"/>
      <c r="C201" s="252"/>
      <c r="D201" s="223" t="s">
        <v>149</v>
      </c>
      <c r="E201" s="253" t="s">
        <v>1</v>
      </c>
      <c r="F201" s="254" t="s">
        <v>153</v>
      </c>
      <c r="G201" s="252"/>
      <c r="H201" s="255">
        <v>19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149</v>
      </c>
      <c r="AU201" s="261" t="s">
        <v>80</v>
      </c>
      <c r="AV201" s="14" t="s">
        <v>144</v>
      </c>
      <c r="AW201" s="14" t="s">
        <v>30</v>
      </c>
      <c r="AX201" s="14" t="s">
        <v>80</v>
      </c>
      <c r="AY201" s="261" t="s">
        <v>138</v>
      </c>
    </row>
    <row r="202" s="2" customFormat="1" ht="24.15" customHeight="1">
      <c r="A202" s="38"/>
      <c r="B202" s="39"/>
      <c r="C202" s="210" t="s">
        <v>160</v>
      </c>
      <c r="D202" s="210" t="s">
        <v>139</v>
      </c>
      <c r="E202" s="211" t="s">
        <v>276</v>
      </c>
      <c r="F202" s="212" t="s">
        <v>277</v>
      </c>
      <c r="G202" s="213" t="s">
        <v>250</v>
      </c>
      <c r="H202" s="214">
        <v>151</v>
      </c>
      <c r="I202" s="215"/>
      <c r="J202" s="216">
        <f>ROUND(I202*H202,2)</f>
        <v>0</v>
      </c>
      <c r="K202" s="212" t="s">
        <v>143</v>
      </c>
      <c r="L202" s="44"/>
      <c r="M202" s="217" t="s">
        <v>1</v>
      </c>
      <c r="N202" s="218" t="s">
        <v>38</v>
      </c>
      <c r="O202" s="91"/>
      <c r="P202" s="219">
        <f>O202*H202</f>
        <v>0</v>
      </c>
      <c r="Q202" s="219">
        <v>0</v>
      </c>
      <c r="R202" s="219">
        <f>Q202*H202</f>
        <v>0</v>
      </c>
      <c r="S202" s="219">
        <v>0.34999999999999998</v>
      </c>
      <c r="T202" s="220">
        <f>S202*H202</f>
        <v>52.849999999999994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1" t="s">
        <v>144</v>
      </c>
      <c r="AT202" s="221" t="s">
        <v>139</v>
      </c>
      <c r="AU202" s="221" t="s">
        <v>80</v>
      </c>
      <c r="AY202" s="17" t="s">
        <v>138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7" t="s">
        <v>80</v>
      </c>
      <c r="BK202" s="222">
        <f>ROUND(I202*H202,2)</f>
        <v>0</v>
      </c>
      <c r="BL202" s="17" t="s">
        <v>144</v>
      </c>
      <c r="BM202" s="221" t="s">
        <v>278</v>
      </c>
    </row>
    <row r="203" s="2" customFormat="1">
      <c r="A203" s="38"/>
      <c r="B203" s="39"/>
      <c r="C203" s="40"/>
      <c r="D203" s="223" t="s">
        <v>145</v>
      </c>
      <c r="E203" s="40"/>
      <c r="F203" s="224" t="s">
        <v>279</v>
      </c>
      <c r="G203" s="40"/>
      <c r="H203" s="40"/>
      <c r="I203" s="225"/>
      <c r="J203" s="40"/>
      <c r="K203" s="40"/>
      <c r="L203" s="44"/>
      <c r="M203" s="226"/>
      <c r="N203" s="227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145</v>
      </c>
      <c r="AU203" s="17" t="s">
        <v>80</v>
      </c>
    </row>
    <row r="204" s="2" customFormat="1">
      <c r="A204" s="38"/>
      <c r="B204" s="39"/>
      <c r="C204" s="40"/>
      <c r="D204" s="228" t="s">
        <v>147</v>
      </c>
      <c r="E204" s="40"/>
      <c r="F204" s="229" t="s">
        <v>280</v>
      </c>
      <c r="G204" s="40"/>
      <c r="H204" s="40"/>
      <c r="I204" s="225"/>
      <c r="J204" s="40"/>
      <c r="K204" s="40"/>
      <c r="L204" s="44"/>
      <c r="M204" s="226"/>
      <c r="N204" s="227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147</v>
      </c>
      <c r="AU204" s="17" t="s">
        <v>80</v>
      </c>
    </row>
    <row r="205" s="12" customFormat="1">
      <c r="A205" s="12"/>
      <c r="B205" s="230"/>
      <c r="C205" s="231"/>
      <c r="D205" s="223" t="s">
        <v>149</v>
      </c>
      <c r="E205" s="232" t="s">
        <v>1</v>
      </c>
      <c r="F205" s="233" t="s">
        <v>281</v>
      </c>
      <c r="G205" s="231"/>
      <c r="H205" s="232" t="s">
        <v>1</v>
      </c>
      <c r="I205" s="234"/>
      <c r="J205" s="231"/>
      <c r="K205" s="231"/>
      <c r="L205" s="235"/>
      <c r="M205" s="236"/>
      <c r="N205" s="237"/>
      <c r="O205" s="237"/>
      <c r="P205" s="237"/>
      <c r="Q205" s="237"/>
      <c r="R205" s="237"/>
      <c r="S205" s="237"/>
      <c r="T205" s="238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39" t="s">
        <v>149</v>
      </c>
      <c r="AU205" s="239" t="s">
        <v>80</v>
      </c>
      <c r="AV205" s="12" t="s">
        <v>80</v>
      </c>
      <c r="AW205" s="12" t="s">
        <v>30</v>
      </c>
      <c r="AX205" s="12" t="s">
        <v>73</v>
      </c>
      <c r="AY205" s="239" t="s">
        <v>138</v>
      </c>
    </row>
    <row r="206" s="13" customFormat="1">
      <c r="A206" s="13"/>
      <c r="B206" s="240"/>
      <c r="C206" s="241"/>
      <c r="D206" s="223" t="s">
        <v>149</v>
      </c>
      <c r="E206" s="242" t="s">
        <v>1</v>
      </c>
      <c r="F206" s="243" t="s">
        <v>282</v>
      </c>
      <c r="G206" s="241"/>
      <c r="H206" s="244">
        <v>151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0" t="s">
        <v>149</v>
      </c>
      <c r="AU206" s="250" t="s">
        <v>80</v>
      </c>
      <c r="AV206" s="13" t="s">
        <v>82</v>
      </c>
      <c r="AW206" s="13" t="s">
        <v>30</v>
      </c>
      <c r="AX206" s="13" t="s">
        <v>73</v>
      </c>
      <c r="AY206" s="250" t="s">
        <v>138</v>
      </c>
    </row>
    <row r="207" s="14" customFormat="1">
      <c r="A207" s="14"/>
      <c r="B207" s="251"/>
      <c r="C207" s="252"/>
      <c r="D207" s="223" t="s">
        <v>149</v>
      </c>
      <c r="E207" s="253" t="s">
        <v>1</v>
      </c>
      <c r="F207" s="254" t="s">
        <v>153</v>
      </c>
      <c r="G207" s="252"/>
      <c r="H207" s="255">
        <v>151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149</v>
      </c>
      <c r="AU207" s="261" t="s">
        <v>80</v>
      </c>
      <c r="AV207" s="14" t="s">
        <v>144</v>
      </c>
      <c r="AW207" s="14" t="s">
        <v>30</v>
      </c>
      <c r="AX207" s="14" t="s">
        <v>80</v>
      </c>
      <c r="AY207" s="261" t="s">
        <v>138</v>
      </c>
    </row>
    <row r="208" s="2" customFormat="1" ht="16.5" customHeight="1">
      <c r="A208" s="38"/>
      <c r="B208" s="39"/>
      <c r="C208" s="210" t="s">
        <v>144</v>
      </c>
      <c r="D208" s="210" t="s">
        <v>139</v>
      </c>
      <c r="E208" s="211" t="s">
        <v>283</v>
      </c>
      <c r="F208" s="212" t="s">
        <v>284</v>
      </c>
      <c r="G208" s="213" t="s">
        <v>250</v>
      </c>
      <c r="H208" s="214">
        <v>4.5</v>
      </c>
      <c r="I208" s="215"/>
      <c r="J208" s="216">
        <f>ROUND(I208*H208,2)</f>
        <v>0</v>
      </c>
      <c r="K208" s="212" t="s">
        <v>1</v>
      </c>
      <c r="L208" s="44"/>
      <c r="M208" s="217" t="s">
        <v>1</v>
      </c>
      <c r="N208" s="218" t="s">
        <v>38</v>
      </c>
      <c r="O208" s="91"/>
      <c r="P208" s="219">
        <f>O208*H208</f>
        <v>0</v>
      </c>
      <c r="Q208" s="219">
        <v>0</v>
      </c>
      <c r="R208" s="219">
        <f>Q208*H208</f>
        <v>0</v>
      </c>
      <c r="S208" s="219">
        <v>0.063</v>
      </c>
      <c r="T208" s="220">
        <f>S208*H208</f>
        <v>0.28349999999999997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1" t="s">
        <v>144</v>
      </c>
      <c r="AT208" s="221" t="s">
        <v>139</v>
      </c>
      <c r="AU208" s="221" t="s">
        <v>80</v>
      </c>
      <c r="AY208" s="17" t="s">
        <v>138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7" t="s">
        <v>80</v>
      </c>
      <c r="BK208" s="222">
        <f>ROUND(I208*H208,2)</f>
        <v>0</v>
      </c>
      <c r="BL208" s="17" t="s">
        <v>144</v>
      </c>
      <c r="BM208" s="221" t="s">
        <v>285</v>
      </c>
    </row>
    <row r="209" s="2" customFormat="1">
      <c r="A209" s="38"/>
      <c r="B209" s="39"/>
      <c r="C209" s="40"/>
      <c r="D209" s="223" t="s">
        <v>145</v>
      </c>
      <c r="E209" s="40"/>
      <c r="F209" s="224" t="s">
        <v>284</v>
      </c>
      <c r="G209" s="40"/>
      <c r="H209" s="40"/>
      <c r="I209" s="225"/>
      <c r="J209" s="40"/>
      <c r="K209" s="40"/>
      <c r="L209" s="44"/>
      <c r="M209" s="226"/>
      <c r="N209" s="227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145</v>
      </c>
      <c r="AU209" s="17" t="s">
        <v>80</v>
      </c>
    </row>
    <row r="210" s="12" customFormat="1">
      <c r="A210" s="12"/>
      <c r="B210" s="230"/>
      <c r="C210" s="231"/>
      <c r="D210" s="223" t="s">
        <v>149</v>
      </c>
      <c r="E210" s="232" t="s">
        <v>1</v>
      </c>
      <c r="F210" s="233" t="s">
        <v>286</v>
      </c>
      <c r="G210" s="231"/>
      <c r="H210" s="232" t="s">
        <v>1</v>
      </c>
      <c r="I210" s="234"/>
      <c r="J210" s="231"/>
      <c r="K210" s="231"/>
      <c r="L210" s="235"/>
      <c r="M210" s="236"/>
      <c r="N210" s="237"/>
      <c r="O210" s="237"/>
      <c r="P210" s="237"/>
      <c r="Q210" s="237"/>
      <c r="R210" s="237"/>
      <c r="S210" s="237"/>
      <c r="T210" s="238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39" t="s">
        <v>149</v>
      </c>
      <c r="AU210" s="239" t="s">
        <v>80</v>
      </c>
      <c r="AV210" s="12" t="s">
        <v>80</v>
      </c>
      <c r="AW210" s="12" t="s">
        <v>30</v>
      </c>
      <c r="AX210" s="12" t="s">
        <v>73</v>
      </c>
      <c r="AY210" s="239" t="s">
        <v>138</v>
      </c>
    </row>
    <row r="211" s="13" customFormat="1">
      <c r="A211" s="13"/>
      <c r="B211" s="240"/>
      <c r="C211" s="241"/>
      <c r="D211" s="223" t="s">
        <v>149</v>
      </c>
      <c r="E211" s="242" t="s">
        <v>1</v>
      </c>
      <c r="F211" s="243" t="s">
        <v>287</v>
      </c>
      <c r="G211" s="241"/>
      <c r="H211" s="244">
        <v>4.5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0" t="s">
        <v>149</v>
      </c>
      <c r="AU211" s="250" t="s">
        <v>80</v>
      </c>
      <c r="AV211" s="13" t="s">
        <v>82</v>
      </c>
      <c r="AW211" s="13" t="s">
        <v>30</v>
      </c>
      <c r="AX211" s="13" t="s">
        <v>73</v>
      </c>
      <c r="AY211" s="250" t="s">
        <v>138</v>
      </c>
    </row>
    <row r="212" s="14" customFormat="1">
      <c r="A212" s="14"/>
      <c r="B212" s="251"/>
      <c r="C212" s="252"/>
      <c r="D212" s="223" t="s">
        <v>149</v>
      </c>
      <c r="E212" s="253" t="s">
        <v>1</v>
      </c>
      <c r="F212" s="254" t="s">
        <v>153</v>
      </c>
      <c r="G212" s="252"/>
      <c r="H212" s="255">
        <v>4.5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149</v>
      </c>
      <c r="AU212" s="261" t="s">
        <v>80</v>
      </c>
      <c r="AV212" s="14" t="s">
        <v>144</v>
      </c>
      <c r="AW212" s="14" t="s">
        <v>30</v>
      </c>
      <c r="AX212" s="14" t="s">
        <v>80</v>
      </c>
      <c r="AY212" s="261" t="s">
        <v>138</v>
      </c>
    </row>
    <row r="213" s="2" customFormat="1" ht="16.5" customHeight="1">
      <c r="A213" s="38"/>
      <c r="B213" s="39"/>
      <c r="C213" s="210" t="s">
        <v>171</v>
      </c>
      <c r="D213" s="210" t="s">
        <v>139</v>
      </c>
      <c r="E213" s="211" t="s">
        <v>288</v>
      </c>
      <c r="F213" s="212" t="s">
        <v>289</v>
      </c>
      <c r="G213" s="213" t="s">
        <v>179</v>
      </c>
      <c r="H213" s="214">
        <v>3.2000000000000002</v>
      </c>
      <c r="I213" s="215"/>
      <c r="J213" s="216">
        <f>ROUND(I213*H213,2)</f>
        <v>0</v>
      </c>
      <c r="K213" s="212" t="s">
        <v>143</v>
      </c>
      <c r="L213" s="44"/>
      <c r="M213" s="217" t="s">
        <v>1</v>
      </c>
      <c r="N213" s="218" t="s">
        <v>38</v>
      </c>
      <c r="O213" s="91"/>
      <c r="P213" s="219">
        <f>O213*H213</f>
        <v>0</v>
      </c>
      <c r="Q213" s="219">
        <v>0.121711072</v>
      </c>
      <c r="R213" s="219">
        <f>Q213*H213</f>
        <v>0.38947543040000004</v>
      </c>
      <c r="S213" s="219">
        <v>2.3999999999999999</v>
      </c>
      <c r="T213" s="220">
        <f>S213*H213</f>
        <v>7.6799999999999997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1" t="s">
        <v>144</v>
      </c>
      <c r="AT213" s="221" t="s">
        <v>139</v>
      </c>
      <c r="AU213" s="221" t="s">
        <v>80</v>
      </c>
      <c r="AY213" s="17" t="s">
        <v>138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7" t="s">
        <v>80</v>
      </c>
      <c r="BK213" s="222">
        <f>ROUND(I213*H213,2)</f>
        <v>0</v>
      </c>
      <c r="BL213" s="17" t="s">
        <v>144</v>
      </c>
      <c r="BM213" s="221" t="s">
        <v>290</v>
      </c>
    </row>
    <row r="214" s="2" customFormat="1">
      <c r="A214" s="38"/>
      <c r="B214" s="39"/>
      <c r="C214" s="40"/>
      <c r="D214" s="223" t="s">
        <v>145</v>
      </c>
      <c r="E214" s="40"/>
      <c r="F214" s="224" t="s">
        <v>291</v>
      </c>
      <c r="G214" s="40"/>
      <c r="H214" s="40"/>
      <c r="I214" s="225"/>
      <c r="J214" s="40"/>
      <c r="K214" s="40"/>
      <c r="L214" s="44"/>
      <c r="M214" s="226"/>
      <c r="N214" s="227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145</v>
      </c>
      <c r="AU214" s="17" t="s">
        <v>80</v>
      </c>
    </row>
    <row r="215" s="2" customFormat="1">
      <c r="A215" s="38"/>
      <c r="B215" s="39"/>
      <c r="C215" s="40"/>
      <c r="D215" s="228" t="s">
        <v>147</v>
      </c>
      <c r="E215" s="40"/>
      <c r="F215" s="229" t="s">
        <v>292</v>
      </c>
      <c r="G215" s="40"/>
      <c r="H215" s="40"/>
      <c r="I215" s="225"/>
      <c r="J215" s="40"/>
      <c r="K215" s="40"/>
      <c r="L215" s="44"/>
      <c r="M215" s="226"/>
      <c r="N215" s="227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147</v>
      </c>
      <c r="AU215" s="17" t="s">
        <v>80</v>
      </c>
    </row>
    <row r="216" s="2" customFormat="1" ht="24.15" customHeight="1">
      <c r="A216" s="38"/>
      <c r="B216" s="39"/>
      <c r="C216" s="210" t="s">
        <v>163</v>
      </c>
      <c r="D216" s="210" t="s">
        <v>139</v>
      </c>
      <c r="E216" s="211" t="s">
        <v>293</v>
      </c>
      <c r="F216" s="212" t="s">
        <v>294</v>
      </c>
      <c r="G216" s="213" t="s">
        <v>295</v>
      </c>
      <c r="H216" s="214">
        <v>12</v>
      </c>
      <c r="I216" s="215"/>
      <c r="J216" s="216">
        <f>ROUND(I216*H216,2)</f>
        <v>0</v>
      </c>
      <c r="K216" s="212" t="s">
        <v>143</v>
      </c>
      <c r="L216" s="44"/>
      <c r="M216" s="217" t="s">
        <v>1</v>
      </c>
      <c r="N216" s="218" t="s">
        <v>38</v>
      </c>
      <c r="O216" s="91"/>
      <c r="P216" s="219">
        <f>O216*H216</f>
        <v>0</v>
      </c>
      <c r="Q216" s="219">
        <v>0</v>
      </c>
      <c r="R216" s="219">
        <f>Q216*H216</f>
        <v>0</v>
      </c>
      <c r="S216" s="219">
        <v>0.0025000000000000001</v>
      </c>
      <c r="T216" s="220">
        <f>S216*H216</f>
        <v>0.029999999999999999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1" t="s">
        <v>144</v>
      </c>
      <c r="AT216" s="221" t="s">
        <v>139</v>
      </c>
      <c r="AU216" s="221" t="s">
        <v>80</v>
      </c>
      <c r="AY216" s="17" t="s">
        <v>138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7" t="s">
        <v>80</v>
      </c>
      <c r="BK216" s="222">
        <f>ROUND(I216*H216,2)</f>
        <v>0</v>
      </c>
      <c r="BL216" s="17" t="s">
        <v>144</v>
      </c>
      <c r="BM216" s="221" t="s">
        <v>296</v>
      </c>
    </row>
    <row r="217" s="2" customFormat="1">
      <c r="A217" s="38"/>
      <c r="B217" s="39"/>
      <c r="C217" s="40"/>
      <c r="D217" s="223" t="s">
        <v>145</v>
      </c>
      <c r="E217" s="40"/>
      <c r="F217" s="224" t="s">
        <v>297</v>
      </c>
      <c r="G217" s="40"/>
      <c r="H217" s="40"/>
      <c r="I217" s="225"/>
      <c r="J217" s="40"/>
      <c r="K217" s="40"/>
      <c r="L217" s="44"/>
      <c r="M217" s="226"/>
      <c r="N217" s="227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145</v>
      </c>
      <c r="AU217" s="17" t="s">
        <v>80</v>
      </c>
    </row>
    <row r="218" s="2" customFormat="1">
      <c r="A218" s="38"/>
      <c r="B218" s="39"/>
      <c r="C218" s="40"/>
      <c r="D218" s="228" t="s">
        <v>147</v>
      </c>
      <c r="E218" s="40"/>
      <c r="F218" s="229" t="s">
        <v>298</v>
      </c>
      <c r="G218" s="40"/>
      <c r="H218" s="40"/>
      <c r="I218" s="225"/>
      <c r="J218" s="40"/>
      <c r="K218" s="40"/>
      <c r="L218" s="44"/>
      <c r="M218" s="226"/>
      <c r="N218" s="227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147</v>
      </c>
      <c r="AU218" s="17" t="s">
        <v>80</v>
      </c>
    </row>
    <row r="219" s="2" customFormat="1" ht="24.15" customHeight="1">
      <c r="A219" s="38"/>
      <c r="B219" s="39"/>
      <c r="C219" s="210" t="s">
        <v>183</v>
      </c>
      <c r="D219" s="210" t="s">
        <v>139</v>
      </c>
      <c r="E219" s="211" t="s">
        <v>299</v>
      </c>
      <c r="F219" s="212" t="s">
        <v>300</v>
      </c>
      <c r="G219" s="213" t="s">
        <v>250</v>
      </c>
      <c r="H219" s="214">
        <v>6</v>
      </c>
      <c r="I219" s="215"/>
      <c r="J219" s="216">
        <f>ROUND(I219*H219,2)</f>
        <v>0</v>
      </c>
      <c r="K219" s="212" t="s">
        <v>143</v>
      </c>
      <c r="L219" s="44"/>
      <c r="M219" s="217" t="s">
        <v>1</v>
      </c>
      <c r="N219" s="218" t="s">
        <v>38</v>
      </c>
      <c r="O219" s="91"/>
      <c r="P219" s="219">
        <f>O219*H219</f>
        <v>0</v>
      </c>
      <c r="Q219" s="219">
        <v>0</v>
      </c>
      <c r="R219" s="219">
        <f>Q219*H219</f>
        <v>0</v>
      </c>
      <c r="S219" s="219">
        <v>2.1000000000000001</v>
      </c>
      <c r="T219" s="220">
        <f>S219*H219</f>
        <v>12.600000000000001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1" t="s">
        <v>144</v>
      </c>
      <c r="AT219" s="221" t="s">
        <v>139</v>
      </c>
      <c r="AU219" s="221" t="s">
        <v>80</v>
      </c>
      <c r="AY219" s="17" t="s">
        <v>138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7" t="s">
        <v>80</v>
      </c>
      <c r="BK219" s="222">
        <f>ROUND(I219*H219,2)</f>
        <v>0</v>
      </c>
      <c r="BL219" s="17" t="s">
        <v>144</v>
      </c>
      <c r="BM219" s="221" t="s">
        <v>301</v>
      </c>
    </row>
    <row r="220" s="2" customFormat="1">
      <c r="A220" s="38"/>
      <c r="B220" s="39"/>
      <c r="C220" s="40"/>
      <c r="D220" s="223" t="s">
        <v>145</v>
      </c>
      <c r="E220" s="40"/>
      <c r="F220" s="224" t="s">
        <v>302</v>
      </c>
      <c r="G220" s="40"/>
      <c r="H220" s="40"/>
      <c r="I220" s="225"/>
      <c r="J220" s="40"/>
      <c r="K220" s="40"/>
      <c r="L220" s="44"/>
      <c r="M220" s="226"/>
      <c r="N220" s="227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145</v>
      </c>
      <c r="AU220" s="17" t="s">
        <v>80</v>
      </c>
    </row>
    <row r="221" s="2" customFormat="1">
      <c r="A221" s="38"/>
      <c r="B221" s="39"/>
      <c r="C221" s="40"/>
      <c r="D221" s="228" t="s">
        <v>147</v>
      </c>
      <c r="E221" s="40"/>
      <c r="F221" s="229" t="s">
        <v>303</v>
      </c>
      <c r="G221" s="40"/>
      <c r="H221" s="40"/>
      <c r="I221" s="225"/>
      <c r="J221" s="40"/>
      <c r="K221" s="40"/>
      <c r="L221" s="44"/>
      <c r="M221" s="226"/>
      <c r="N221" s="227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147</v>
      </c>
      <c r="AU221" s="17" t="s">
        <v>80</v>
      </c>
    </row>
    <row r="222" s="2" customFormat="1" ht="16.5" customHeight="1">
      <c r="A222" s="38"/>
      <c r="B222" s="39"/>
      <c r="C222" s="210" t="s">
        <v>168</v>
      </c>
      <c r="D222" s="210" t="s">
        <v>139</v>
      </c>
      <c r="E222" s="211" t="s">
        <v>304</v>
      </c>
      <c r="F222" s="212" t="s">
        <v>305</v>
      </c>
      <c r="G222" s="213" t="s">
        <v>250</v>
      </c>
      <c r="H222" s="214">
        <v>124</v>
      </c>
      <c r="I222" s="215"/>
      <c r="J222" s="216">
        <f>ROUND(I222*H222,2)</f>
        <v>0</v>
      </c>
      <c r="K222" s="212" t="s">
        <v>143</v>
      </c>
      <c r="L222" s="44"/>
      <c r="M222" s="217" t="s">
        <v>1</v>
      </c>
      <c r="N222" s="218" t="s">
        <v>38</v>
      </c>
      <c r="O222" s="91"/>
      <c r="P222" s="219">
        <f>O222*H222</f>
        <v>0</v>
      </c>
      <c r="Q222" s="219">
        <v>1.2950000000000001E-06</v>
      </c>
      <c r="R222" s="219">
        <f>Q222*H222</f>
        <v>0.00016058000000000001</v>
      </c>
      <c r="S222" s="219">
        <v>0</v>
      </c>
      <c r="T222" s="22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1" t="s">
        <v>144</v>
      </c>
      <c r="AT222" s="221" t="s">
        <v>139</v>
      </c>
      <c r="AU222" s="221" t="s">
        <v>80</v>
      </c>
      <c r="AY222" s="17" t="s">
        <v>138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7" t="s">
        <v>80</v>
      </c>
      <c r="BK222" s="222">
        <f>ROUND(I222*H222,2)</f>
        <v>0</v>
      </c>
      <c r="BL222" s="17" t="s">
        <v>144</v>
      </c>
      <c r="BM222" s="221" t="s">
        <v>306</v>
      </c>
    </row>
    <row r="223" s="2" customFormat="1">
      <c r="A223" s="38"/>
      <c r="B223" s="39"/>
      <c r="C223" s="40"/>
      <c r="D223" s="223" t="s">
        <v>145</v>
      </c>
      <c r="E223" s="40"/>
      <c r="F223" s="224" t="s">
        <v>307</v>
      </c>
      <c r="G223" s="40"/>
      <c r="H223" s="40"/>
      <c r="I223" s="225"/>
      <c r="J223" s="40"/>
      <c r="K223" s="40"/>
      <c r="L223" s="44"/>
      <c r="M223" s="226"/>
      <c r="N223" s="227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145</v>
      </c>
      <c r="AU223" s="17" t="s">
        <v>80</v>
      </c>
    </row>
    <row r="224" s="2" customFormat="1">
      <c r="A224" s="38"/>
      <c r="B224" s="39"/>
      <c r="C224" s="40"/>
      <c r="D224" s="228" t="s">
        <v>147</v>
      </c>
      <c r="E224" s="40"/>
      <c r="F224" s="229" t="s">
        <v>308</v>
      </c>
      <c r="G224" s="40"/>
      <c r="H224" s="40"/>
      <c r="I224" s="225"/>
      <c r="J224" s="40"/>
      <c r="K224" s="40"/>
      <c r="L224" s="44"/>
      <c r="M224" s="226"/>
      <c r="N224" s="227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147</v>
      </c>
      <c r="AU224" s="17" t="s">
        <v>80</v>
      </c>
    </row>
    <row r="225" s="2" customFormat="1" ht="24.15" customHeight="1">
      <c r="A225" s="38"/>
      <c r="B225" s="39"/>
      <c r="C225" s="210" t="s">
        <v>194</v>
      </c>
      <c r="D225" s="210" t="s">
        <v>139</v>
      </c>
      <c r="E225" s="211" t="s">
        <v>309</v>
      </c>
      <c r="F225" s="212" t="s">
        <v>310</v>
      </c>
      <c r="G225" s="213" t="s">
        <v>250</v>
      </c>
      <c r="H225" s="214">
        <v>62</v>
      </c>
      <c r="I225" s="215"/>
      <c r="J225" s="216">
        <f>ROUND(I225*H225,2)</f>
        <v>0</v>
      </c>
      <c r="K225" s="212" t="s">
        <v>143</v>
      </c>
      <c r="L225" s="44"/>
      <c r="M225" s="217" t="s">
        <v>1</v>
      </c>
      <c r="N225" s="218" t="s">
        <v>38</v>
      </c>
      <c r="O225" s="91"/>
      <c r="P225" s="219">
        <f>O225*H225</f>
        <v>0</v>
      </c>
      <c r="Q225" s="219">
        <v>1.6449999999999999E-06</v>
      </c>
      <c r="R225" s="219">
        <f>Q225*H225</f>
        <v>0.00010198999999999999</v>
      </c>
      <c r="S225" s="219">
        <v>0</v>
      </c>
      <c r="T225" s="22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1" t="s">
        <v>144</v>
      </c>
      <c r="AT225" s="221" t="s">
        <v>139</v>
      </c>
      <c r="AU225" s="221" t="s">
        <v>80</v>
      </c>
      <c r="AY225" s="17" t="s">
        <v>138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7" t="s">
        <v>80</v>
      </c>
      <c r="BK225" s="222">
        <f>ROUND(I225*H225,2)</f>
        <v>0</v>
      </c>
      <c r="BL225" s="17" t="s">
        <v>144</v>
      </c>
      <c r="BM225" s="221" t="s">
        <v>235</v>
      </c>
    </row>
    <row r="226" s="2" customFormat="1">
      <c r="A226" s="38"/>
      <c r="B226" s="39"/>
      <c r="C226" s="40"/>
      <c r="D226" s="223" t="s">
        <v>145</v>
      </c>
      <c r="E226" s="40"/>
      <c r="F226" s="224" t="s">
        <v>311</v>
      </c>
      <c r="G226" s="40"/>
      <c r="H226" s="40"/>
      <c r="I226" s="225"/>
      <c r="J226" s="40"/>
      <c r="K226" s="40"/>
      <c r="L226" s="44"/>
      <c r="M226" s="226"/>
      <c r="N226" s="227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145</v>
      </c>
      <c r="AU226" s="17" t="s">
        <v>80</v>
      </c>
    </row>
    <row r="227" s="2" customFormat="1">
      <c r="A227" s="38"/>
      <c r="B227" s="39"/>
      <c r="C227" s="40"/>
      <c r="D227" s="228" t="s">
        <v>147</v>
      </c>
      <c r="E227" s="40"/>
      <c r="F227" s="229" t="s">
        <v>312</v>
      </c>
      <c r="G227" s="40"/>
      <c r="H227" s="40"/>
      <c r="I227" s="225"/>
      <c r="J227" s="40"/>
      <c r="K227" s="40"/>
      <c r="L227" s="44"/>
      <c r="M227" s="226"/>
      <c r="N227" s="227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147</v>
      </c>
      <c r="AU227" s="17" t="s">
        <v>80</v>
      </c>
    </row>
    <row r="228" s="2" customFormat="1" ht="21.75" customHeight="1">
      <c r="A228" s="38"/>
      <c r="B228" s="39"/>
      <c r="C228" s="210" t="s">
        <v>174</v>
      </c>
      <c r="D228" s="210" t="s">
        <v>139</v>
      </c>
      <c r="E228" s="211" t="s">
        <v>313</v>
      </c>
      <c r="F228" s="212" t="s">
        <v>314</v>
      </c>
      <c r="G228" s="213" t="s">
        <v>265</v>
      </c>
      <c r="H228" s="214">
        <v>819.30600000000004</v>
      </c>
      <c r="I228" s="215"/>
      <c r="J228" s="216">
        <f>ROUND(I228*H228,2)</f>
        <v>0</v>
      </c>
      <c r="K228" s="212" t="s">
        <v>143</v>
      </c>
      <c r="L228" s="44"/>
      <c r="M228" s="217" t="s">
        <v>1</v>
      </c>
      <c r="N228" s="218" t="s">
        <v>38</v>
      </c>
      <c r="O228" s="91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1" t="s">
        <v>144</v>
      </c>
      <c r="AT228" s="221" t="s">
        <v>139</v>
      </c>
      <c r="AU228" s="221" t="s">
        <v>80</v>
      </c>
      <c r="AY228" s="17" t="s">
        <v>138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7" t="s">
        <v>80</v>
      </c>
      <c r="BK228" s="222">
        <f>ROUND(I228*H228,2)</f>
        <v>0</v>
      </c>
      <c r="BL228" s="17" t="s">
        <v>144</v>
      </c>
      <c r="BM228" s="221" t="s">
        <v>241</v>
      </c>
    </row>
    <row r="229" s="2" customFormat="1">
      <c r="A229" s="38"/>
      <c r="B229" s="39"/>
      <c r="C229" s="40"/>
      <c r="D229" s="223" t="s">
        <v>145</v>
      </c>
      <c r="E229" s="40"/>
      <c r="F229" s="224" t="s">
        <v>315</v>
      </c>
      <c r="G229" s="40"/>
      <c r="H229" s="40"/>
      <c r="I229" s="225"/>
      <c r="J229" s="40"/>
      <c r="K229" s="40"/>
      <c r="L229" s="44"/>
      <c r="M229" s="226"/>
      <c r="N229" s="227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145</v>
      </c>
      <c r="AU229" s="17" t="s">
        <v>80</v>
      </c>
    </row>
    <row r="230" s="2" customFormat="1">
      <c r="A230" s="38"/>
      <c r="B230" s="39"/>
      <c r="C230" s="40"/>
      <c r="D230" s="228" t="s">
        <v>147</v>
      </c>
      <c r="E230" s="40"/>
      <c r="F230" s="229" t="s">
        <v>316</v>
      </c>
      <c r="G230" s="40"/>
      <c r="H230" s="40"/>
      <c r="I230" s="225"/>
      <c r="J230" s="40"/>
      <c r="K230" s="40"/>
      <c r="L230" s="44"/>
      <c r="M230" s="226"/>
      <c r="N230" s="227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147</v>
      </c>
      <c r="AU230" s="17" t="s">
        <v>80</v>
      </c>
    </row>
    <row r="231" s="2" customFormat="1" ht="24.15" customHeight="1">
      <c r="A231" s="38"/>
      <c r="B231" s="39"/>
      <c r="C231" s="210" t="s">
        <v>206</v>
      </c>
      <c r="D231" s="210" t="s">
        <v>139</v>
      </c>
      <c r="E231" s="211" t="s">
        <v>317</v>
      </c>
      <c r="F231" s="212" t="s">
        <v>318</v>
      </c>
      <c r="G231" s="213" t="s">
        <v>265</v>
      </c>
      <c r="H231" s="214">
        <v>20313.599999999999</v>
      </c>
      <c r="I231" s="215"/>
      <c r="J231" s="216">
        <f>ROUND(I231*H231,2)</f>
        <v>0</v>
      </c>
      <c r="K231" s="212" t="s">
        <v>143</v>
      </c>
      <c r="L231" s="44"/>
      <c r="M231" s="217" t="s">
        <v>1</v>
      </c>
      <c r="N231" s="218" t="s">
        <v>38</v>
      </c>
      <c r="O231" s="91"/>
      <c r="P231" s="219">
        <f>O231*H231</f>
        <v>0</v>
      </c>
      <c r="Q231" s="219">
        <v>0</v>
      </c>
      <c r="R231" s="219">
        <f>Q231*H231</f>
        <v>0</v>
      </c>
      <c r="S231" s="219">
        <v>0</v>
      </c>
      <c r="T231" s="22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1" t="s">
        <v>144</v>
      </c>
      <c r="AT231" s="221" t="s">
        <v>139</v>
      </c>
      <c r="AU231" s="221" t="s">
        <v>80</v>
      </c>
      <c r="AY231" s="17" t="s">
        <v>138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7" t="s">
        <v>80</v>
      </c>
      <c r="BK231" s="222">
        <f>ROUND(I231*H231,2)</f>
        <v>0</v>
      </c>
      <c r="BL231" s="17" t="s">
        <v>144</v>
      </c>
      <c r="BM231" s="221" t="s">
        <v>319</v>
      </c>
    </row>
    <row r="232" s="2" customFormat="1">
      <c r="A232" s="38"/>
      <c r="B232" s="39"/>
      <c r="C232" s="40"/>
      <c r="D232" s="223" t="s">
        <v>145</v>
      </c>
      <c r="E232" s="40"/>
      <c r="F232" s="224" t="s">
        <v>320</v>
      </c>
      <c r="G232" s="40"/>
      <c r="H232" s="40"/>
      <c r="I232" s="225"/>
      <c r="J232" s="40"/>
      <c r="K232" s="40"/>
      <c r="L232" s="44"/>
      <c r="M232" s="226"/>
      <c r="N232" s="227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145</v>
      </c>
      <c r="AU232" s="17" t="s">
        <v>80</v>
      </c>
    </row>
    <row r="233" s="2" customFormat="1">
      <c r="A233" s="38"/>
      <c r="B233" s="39"/>
      <c r="C233" s="40"/>
      <c r="D233" s="228" t="s">
        <v>147</v>
      </c>
      <c r="E233" s="40"/>
      <c r="F233" s="229" t="s">
        <v>321</v>
      </c>
      <c r="G233" s="40"/>
      <c r="H233" s="40"/>
      <c r="I233" s="225"/>
      <c r="J233" s="40"/>
      <c r="K233" s="40"/>
      <c r="L233" s="44"/>
      <c r="M233" s="226"/>
      <c r="N233" s="227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147</v>
      </c>
      <c r="AU233" s="17" t="s">
        <v>80</v>
      </c>
    </row>
    <row r="234" s="13" customFormat="1">
      <c r="A234" s="13"/>
      <c r="B234" s="240"/>
      <c r="C234" s="241"/>
      <c r="D234" s="223" t="s">
        <v>149</v>
      </c>
      <c r="E234" s="242" t="s">
        <v>1</v>
      </c>
      <c r="F234" s="243" t="s">
        <v>322</v>
      </c>
      <c r="G234" s="241"/>
      <c r="H234" s="244">
        <v>20313.599999999999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149</v>
      </c>
      <c r="AU234" s="250" t="s">
        <v>80</v>
      </c>
      <c r="AV234" s="13" t="s">
        <v>82</v>
      </c>
      <c r="AW234" s="13" t="s">
        <v>30</v>
      </c>
      <c r="AX234" s="13" t="s">
        <v>73</v>
      </c>
      <c r="AY234" s="250" t="s">
        <v>138</v>
      </c>
    </row>
    <row r="235" s="14" customFormat="1">
      <c r="A235" s="14"/>
      <c r="B235" s="251"/>
      <c r="C235" s="252"/>
      <c r="D235" s="223" t="s">
        <v>149</v>
      </c>
      <c r="E235" s="253" t="s">
        <v>1</v>
      </c>
      <c r="F235" s="254" t="s">
        <v>153</v>
      </c>
      <c r="G235" s="252"/>
      <c r="H235" s="255">
        <v>20313.599999999999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149</v>
      </c>
      <c r="AU235" s="261" t="s">
        <v>80</v>
      </c>
      <c r="AV235" s="14" t="s">
        <v>144</v>
      </c>
      <c r="AW235" s="14" t="s">
        <v>30</v>
      </c>
      <c r="AX235" s="14" t="s">
        <v>80</v>
      </c>
      <c r="AY235" s="261" t="s">
        <v>138</v>
      </c>
    </row>
    <row r="236" s="2" customFormat="1" ht="16.5" customHeight="1">
      <c r="A236" s="38"/>
      <c r="B236" s="39"/>
      <c r="C236" s="210" t="s">
        <v>8</v>
      </c>
      <c r="D236" s="210" t="s">
        <v>139</v>
      </c>
      <c r="E236" s="211" t="s">
        <v>323</v>
      </c>
      <c r="F236" s="212" t="s">
        <v>324</v>
      </c>
      <c r="G236" s="213" t="s">
        <v>250</v>
      </c>
      <c r="H236" s="214">
        <v>261</v>
      </c>
      <c r="I236" s="215"/>
      <c r="J236" s="216">
        <f>ROUND(I236*H236,2)</f>
        <v>0</v>
      </c>
      <c r="K236" s="212" t="s">
        <v>143</v>
      </c>
      <c r="L236" s="44"/>
      <c r="M236" s="217" t="s">
        <v>1</v>
      </c>
      <c r="N236" s="218" t="s">
        <v>38</v>
      </c>
      <c r="O236" s="91"/>
      <c r="P236" s="219">
        <f>O236*H236</f>
        <v>0</v>
      </c>
      <c r="Q236" s="219">
        <v>0.00029020000000000001</v>
      </c>
      <c r="R236" s="219">
        <f>Q236*H236</f>
        <v>0.075742199999999996</v>
      </c>
      <c r="S236" s="219">
        <v>0.053999999999999999</v>
      </c>
      <c r="T236" s="220">
        <f>S236*H236</f>
        <v>14.093999999999999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1" t="s">
        <v>144</v>
      </c>
      <c r="AT236" s="221" t="s">
        <v>139</v>
      </c>
      <c r="AU236" s="221" t="s">
        <v>80</v>
      </c>
      <c r="AY236" s="17" t="s">
        <v>138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7" t="s">
        <v>80</v>
      </c>
      <c r="BK236" s="222">
        <f>ROUND(I236*H236,2)</f>
        <v>0</v>
      </c>
      <c r="BL236" s="17" t="s">
        <v>144</v>
      </c>
      <c r="BM236" s="221" t="s">
        <v>325</v>
      </c>
    </row>
    <row r="237" s="2" customFormat="1">
      <c r="A237" s="38"/>
      <c r="B237" s="39"/>
      <c r="C237" s="40"/>
      <c r="D237" s="223" t="s">
        <v>145</v>
      </c>
      <c r="E237" s="40"/>
      <c r="F237" s="224" t="s">
        <v>326</v>
      </c>
      <c r="G237" s="40"/>
      <c r="H237" s="40"/>
      <c r="I237" s="225"/>
      <c r="J237" s="40"/>
      <c r="K237" s="40"/>
      <c r="L237" s="44"/>
      <c r="M237" s="226"/>
      <c r="N237" s="227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145</v>
      </c>
      <c r="AU237" s="17" t="s">
        <v>80</v>
      </c>
    </row>
    <row r="238" s="2" customFormat="1">
      <c r="A238" s="38"/>
      <c r="B238" s="39"/>
      <c r="C238" s="40"/>
      <c r="D238" s="228" t="s">
        <v>147</v>
      </c>
      <c r="E238" s="40"/>
      <c r="F238" s="229" t="s">
        <v>327</v>
      </c>
      <c r="G238" s="40"/>
      <c r="H238" s="40"/>
      <c r="I238" s="225"/>
      <c r="J238" s="40"/>
      <c r="K238" s="40"/>
      <c r="L238" s="44"/>
      <c r="M238" s="226"/>
      <c r="N238" s="227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147</v>
      </c>
      <c r="AU238" s="17" t="s">
        <v>80</v>
      </c>
    </row>
    <row r="239" s="2" customFormat="1" ht="33" customHeight="1">
      <c r="A239" s="38"/>
      <c r="B239" s="39"/>
      <c r="C239" s="210" t="s">
        <v>319</v>
      </c>
      <c r="D239" s="210" t="s">
        <v>139</v>
      </c>
      <c r="E239" s="211" t="s">
        <v>328</v>
      </c>
      <c r="F239" s="212" t="s">
        <v>329</v>
      </c>
      <c r="G239" s="213" t="s">
        <v>250</v>
      </c>
      <c r="H239" s="214">
        <v>5</v>
      </c>
      <c r="I239" s="215"/>
      <c r="J239" s="216">
        <f>ROUND(I239*H239,2)</f>
        <v>0</v>
      </c>
      <c r="K239" s="212" t="s">
        <v>1</v>
      </c>
      <c r="L239" s="44"/>
      <c r="M239" s="217" t="s">
        <v>1</v>
      </c>
      <c r="N239" s="218" t="s">
        <v>38</v>
      </c>
      <c r="O239" s="91"/>
      <c r="P239" s="219">
        <f>O239*H239</f>
        <v>0</v>
      </c>
      <c r="Q239" s="219">
        <v>0.039600000000000003</v>
      </c>
      <c r="R239" s="219">
        <f>Q239*H239</f>
        <v>0.19800000000000001</v>
      </c>
      <c r="S239" s="219">
        <v>0</v>
      </c>
      <c r="T239" s="22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1" t="s">
        <v>144</v>
      </c>
      <c r="AT239" s="221" t="s">
        <v>139</v>
      </c>
      <c r="AU239" s="221" t="s">
        <v>80</v>
      </c>
      <c r="AY239" s="17" t="s">
        <v>138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7" t="s">
        <v>80</v>
      </c>
      <c r="BK239" s="222">
        <f>ROUND(I239*H239,2)</f>
        <v>0</v>
      </c>
      <c r="BL239" s="17" t="s">
        <v>144</v>
      </c>
      <c r="BM239" s="221" t="s">
        <v>330</v>
      </c>
    </row>
    <row r="240" s="2" customFormat="1">
      <c r="A240" s="38"/>
      <c r="B240" s="39"/>
      <c r="C240" s="40"/>
      <c r="D240" s="223" t="s">
        <v>145</v>
      </c>
      <c r="E240" s="40"/>
      <c r="F240" s="224" t="s">
        <v>329</v>
      </c>
      <c r="G240" s="40"/>
      <c r="H240" s="40"/>
      <c r="I240" s="225"/>
      <c r="J240" s="40"/>
      <c r="K240" s="40"/>
      <c r="L240" s="44"/>
      <c r="M240" s="262"/>
      <c r="N240" s="263"/>
      <c r="O240" s="264"/>
      <c r="P240" s="264"/>
      <c r="Q240" s="264"/>
      <c r="R240" s="264"/>
      <c r="S240" s="264"/>
      <c r="T240" s="26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145</v>
      </c>
      <c r="AU240" s="17" t="s">
        <v>80</v>
      </c>
    </row>
    <row r="241" s="2" customFormat="1" ht="6.96" customHeight="1">
      <c r="A241" s="38"/>
      <c r="B241" s="66"/>
      <c r="C241" s="67"/>
      <c r="D241" s="67"/>
      <c r="E241" s="67"/>
      <c r="F241" s="67"/>
      <c r="G241" s="67"/>
      <c r="H241" s="67"/>
      <c r="I241" s="67"/>
      <c r="J241" s="67"/>
      <c r="K241" s="67"/>
      <c r="L241" s="44"/>
      <c r="M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</row>
  </sheetData>
  <sheetProtection sheet="1" autoFilter="0" formatColumns="0" formatRows="0" objects="1" scenarios="1" spinCount="100000" saltValue="ybHHtPlWt9r82zg36nf0Iv7q5RziOoQEMK6oju9BmZe3ke5YMVPjFRxe678Qxet3kManqNfRQK5X69tVJV3sCQ==" hashValue="R7ng7NzAe7l8qGpN77KwecGAstU0u4kJRH7+AMQipD5hqX7Z6FBlVz6qeiy3fSecrTRRcw/fKYsvJ6FvT3WYSw==" algorithmName="SHA-512" password="CC35"/>
  <autoFilter ref="C117:K24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hyperlinks>
    <hyperlink ref="F122" r:id="rId1" display="https://podminky.urs.cz/item/CS_URS_2023_01/113107221"/>
    <hyperlink ref="F129" r:id="rId2" display="https://podminky.urs.cz/item/CS_URS_2023_01/113107164"/>
    <hyperlink ref="F135" r:id="rId3" display="https://podminky.urs.cz/item/CS_URS_2023_01/113107322"/>
    <hyperlink ref="F138" r:id="rId4" display="https://podminky.urs.cz/item/CS_URS_2023_01/113106185"/>
    <hyperlink ref="F141" r:id="rId5" display="https://podminky.urs.cz/item/CS_URS_2023_01/113107344"/>
    <hyperlink ref="F144" r:id="rId6" display="https://podminky.urs.cz/item/CS_URS_2023_01/121103111"/>
    <hyperlink ref="F147" r:id="rId7" display="https://podminky.urs.cz/item/CS_URS_2023_01/122251102"/>
    <hyperlink ref="F150" r:id="rId8" display="https://podminky.urs.cz/item/CS_URS_2023_01/162751117"/>
    <hyperlink ref="F153" r:id="rId9" display="https://podminky.urs.cz/item/CS_URS_2023_01/162751119"/>
    <hyperlink ref="F156" r:id="rId10" display="https://podminky.urs.cz/item/CS_URS_2023_01/167103101"/>
    <hyperlink ref="F161" r:id="rId11" display="https://podminky.urs.cz/item/CS_URS_2023_01/162306111"/>
    <hyperlink ref="F164" r:id="rId12" display="https://podminky.urs.cz/item/CS_URS_2023_01/113154112"/>
    <hyperlink ref="F170" r:id="rId13" display="https://podminky.urs.cz/item/CS_URS_2023_01/113154113"/>
    <hyperlink ref="F173" r:id="rId14" display="https://podminky.urs.cz/item/CS_URS_2023_01/113154124"/>
    <hyperlink ref="F176" r:id="rId15" display="https://podminky.urs.cz/item/CS_URS_2023_01/113154255"/>
    <hyperlink ref="F179" r:id="rId16" display="https://podminky.urs.cz/item/CS_URS_2023_01/111211201"/>
    <hyperlink ref="F182" r:id="rId17" display="https://podminky.urs.cz/item/CS_URS_2023_01/171251201"/>
    <hyperlink ref="F185" r:id="rId18" display="https://podminky.urs.cz/item/CS_URS_2023_01/113205112"/>
    <hyperlink ref="F189" r:id="rId19" display="https://podminky.urs.cz/item/CS_URS_2023_01/919735114"/>
    <hyperlink ref="F195" r:id="rId20" display="https://podminky.urs.cz/item/CS_URS_2023_01/997002611"/>
    <hyperlink ref="F198" r:id="rId21" display="https://podminky.urs.cz/item/CS_URS_2023_01/966008113"/>
    <hyperlink ref="F204" r:id="rId22" display="https://podminky.urs.cz/item/CS_URS_2023_01/966008212"/>
    <hyperlink ref="F215" r:id="rId23" display="https://podminky.urs.cz/item/CS_URS_2023_01/962051111"/>
    <hyperlink ref="F218" r:id="rId24" display="https://podminky.urs.cz/item/CS_URS_2023_01/966006257"/>
    <hyperlink ref="F221" r:id="rId25" display="https://podminky.urs.cz/item/CS_URS_2023_01/966008222"/>
    <hyperlink ref="F224" r:id="rId26" display="https://podminky.urs.cz/item/CS_URS_2023_01/919735111"/>
    <hyperlink ref="F227" r:id="rId27" display="https://podminky.urs.cz/item/CS_URS_2023_01/919735112"/>
    <hyperlink ref="F230" r:id="rId28" display="https://podminky.urs.cz/item/CS_URS_2023_01/997231111"/>
    <hyperlink ref="F233" r:id="rId29" display="https://podminky.urs.cz/item/CS_URS_2023_01/997231119"/>
    <hyperlink ref="F238" r:id="rId30" display="https://podminky.urs.cz/item/CS_URS_2023_01/96607614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Šternberk, Chodníky ul. Jívavská - Nabídkový rozpočet s výkazem výměr - 01/2023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331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ROUND((SUM(BE118:BE169)),  2)</f>
        <v>0</v>
      </c>
      <c r="G33" s="38"/>
      <c r="H33" s="38"/>
      <c r="I33" s="155">
        <v>0.20999999999999999</v>
      </c>
      <c r="J33" s="154">
        <f>ROUND(((SUM(BE118:BE169))*I33),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ROUND((SUM(BF118:BF169)),  2)</f>
        <v>0</v>
      </c>
      <c r="G34" s="38"/>
      <c r="H34" s="38"/>
      <c r="I34" s="155">
        <v>0.14999999999999999</v>
      </c>
      <c r="J34" s="154">
        <f>ROUND(((SUM(BF118:BF169))*I34),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ROUND((SUM(BG118:BG169)),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ROUND((SUM(BH118:BH169)),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ROUND((SUM(BI118:BI169)),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Šternberk, Chodníky ul. Jívavská - Nabídkový rozpočet s výkazem výměr - 01/2023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001.2 - SO 001.2 - Příprava staveniště - Přímé výdaje na doprovodnou část projektu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122</v>
      </c>
      <c r="E98" s="182"/>
      <c r="F98" s="182"/>
      <c r="G98" s="182"/>
      <c r="H98" s="182"/>
      <c r="I98" s="182"/>
      <c r="J98" s="183">
        <f>J154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123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Šternberk, Chodníky ul. Jívavská - Nabídkový rozpočet s výkazem výměr - 01/2023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30" customHeight="1">
      <c r="A110" s="38"/>
      <c r="B110" s="39"/>
      <c r="C110" s="40"/>
      <c r="D110" s="40"/>
      <c r="E110" s="76" t="str">
        <f>E9</f>
        <v>001.2 - SO 001.2 - Příprava staveniště - Přímé výdaje na doprovodnou část projektu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6. 6. 2023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31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185"/>
      <c r="B117" s="186"/>
      <c r="C117" s="187" t="s">
        <v>124</v>
      </c>
      <c r="D117" s="188" t="s">
        <v>58</v>
      </c>
      <c r="E117" s="188" t="s">
        <v>54</v>
      </c>
      <c r="F117" s="188" t="s">
        <v>55</v>
      </c>
      <c r="G117" s="188" t="s">
        <v>125</v>
      </c>
      <c r="H117" s="188" t="s">
        <v>126</v>
      </c>
      <c r="I117" s="188" t="s">
        <v>127</v>
      </c>
      <c r="J117" s="188" t="s">
        <v>118</v>
      </c>
      <c r="K117" s="189" t="s">
        <v>128</v>
      </c>
      <c r="L117" s="190"/>
      <c r="M117" s="100" t="s">
        <v>1</v>
      </c>
      <c r="N117" s="101" t="s">
        <v>37</v>
      </c>
      <c r="O117" s="101" t="s">
        <v>129</v>
      </c>
      <c r="P117" s="101" t="s">
        <v>130</v>
      </c>
      <c r="Q117" s="101" t="s">
        <v>131</v>
      </c>
      <c r="R117" s="101" t="s">
        <v>132</v>
      </c>
      <c r="S117" s="101" t="s">
        <v>133</v>
      </c>
      <c r="T117" s="102" t="s">
        <v>134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8"/>
      <c r="B118" s="39"/>
      <c r="C118" s="107" t="s">
        <v>135</v>
      </c>
      <c r="D118" s="40"/>
      <c r="E118" s="40"/>
      <c r="F118" s="40"/>
      <c r="G118" s="40"/>
      <c r="H118" s="40"/>
      <c r="I118" s="40"/>
      <c r="J118" s="191">
        <f>BK118</f>
        <v>0</v>
      </c>
      <c r="K118" s="40"/>
      <c r="L118" s="44"/>
      <c r="M118" s="103"/>
      <c r="N118" s="192"/>
      <c r="O118" s="104"/>
      <c r="P118" s="193">
        <f>P119+P154</f>
        <v>0</v>
      </c>
      <c r="Q118" s="104"/>
      <c r="R118" s="193">
        <f>R119+R154</f>
        <v>0.0081836749999999996</v>
      </c>
      <c r="S118" s="104"/>
      <c r="T118" s="194">
        <f>T119+T154</f>
        <v>65.536000000000001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72</v>
      </c>
      <c r="AU118" s="17" t="s">
        <v>120</v>
      </c>
      <c r="BK118" s="195">
        <f>BK119+BK154</f>
        <v>0</v>
      </c>
    </row>
    <row r="119" s="11" customFormat="1" ht="25.92" customHeight="1">
      <c r="A119" s="11"/>
      <c r="B119" s="196"/>
      <c r="C119" s="197"/>
      <c r="D119" s="198" t="s">
        <v>72</v>
      </c>
      <c r="E119" s="199" t="s">
        <v>136</v>
      </c>
      <c r="F119" s="199" t="s">
        <v>137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SUM(P120:P153)</f>
        <v>0</v>
      </c>
      <c r="Q119" s="204"/>
      <c r="R119" s="205">
        <f>SUM(R120:R153)</f>
        <v>0.00815368</v>
      </c>
      <c r="S119" s="204"/>
      <c r="T119" s="206">
        <f>SUM(T120:T153)</f>
        <v>65.536000000000001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80</v>
      </c>
      <c r="AT119" s="208" t="s">
        <v>72</v>
      </c>
      <c r="AU119" s="208" t="s">
        <v>73</v>
      </c>
      <c r="AY119" s="207" t="s">
        <v>138</v>
      </c>
      <c r="BK119" s="209">
        <f>SUM(BK120:BK153)</f>
        <v>0</v>
      </c>
    </row>
    <row r="120" s="2" customFormat="1" ht="33" customHeight="1">
      <c r="A120" s="38"/>
      <c r="B120" s="39"/>
      <c r="C120" s="210" t="s">
        <v>82</v>
      </c>
      <c r="D120" s="210" t="s">
        <v>139</v>
      </c>
      <c r="E120" s="211" t="s">
        <v>154</v>
      </c>
      <c r="F120" s="212" t="s">
        <v>155</v>
      </c>
      <c r="G120" s="213" t="s">
        <v>142</v>
      </c>
      <c r="H120" s="214">
        <v>77</v>
      </c>
      <c r="I120" s="215"/>
      <c r="J120" s="216">
        <f>ROUND(I120*H120,2)</f>
        <v>0</v>
      </c>
      <c r="K120" s="212" t="s">
        <v>143</v>
      </c>
      <c r="L120" s="44"/>
      <c r="M120" s="217" t="s">
        <v>1</v>
      </c>
      <c r="N120" s="218" t="s">
        <v>38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0.57999999999999996</v>
      </c>
      <c r="T120" s="220">
        <f>S120*H120</f>
        <v>44.659999999999997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144</v>
      </c>
      <c r="AT120" s="221" t="s">
        <v>139</v>
      </c>
      <c r="AU120" s="221" t="s">
        <v>80</v>
      </c>
      <c r="AY120" s="17" t="s">
        <v>138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80</v>
      </c>
      <c r="BK120" s="222">
        <f>ROUND(I120*H120,2)</f>
        <v>0</v>
      </c>
      <c r="BL120" s="17" t="s">
        <v>144</v>
      </c>
      <c r="BM120" s="221" t="s">
        <v>82</v>
      </c>
    </row>
    <row r="121" s="2" customFormat="1">
      <c r="A121" s="38"/>
      <c r="B121" s="39"/>
      <c r="C121" s="40"/>
      <c r="D121" s="223" t="s">
        <v>145</v>
      </c>
      <c r="E121" s="40"/>
      <c r="F121" s="224" t="s">
        <v>156</v>
      </c>
      <c r="G121" s="40"/>
      <c r="H121" s="40"/>
      <c r="I121" s="225"/>
      <c r="J121" s="40"/>
      <c r="K121" s="40"/>
      <c r="L121" s="44"/>
      <c r="M121" s="226"/>
      <c r="N121" s="227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145</v>
      </c>
      <c r="AU121" s="17" t="s">
        <v>80</v>
      </c>
    </row>
    <row r="122" s="2" customFormat="1">
      <c r="A122" s="38"/>
      <c r="B122" s="39"/>
      <c r="C122" s="40"/>
      <c r="D122" s="228" t="s">
        <v>147</v>
      </c>
      <c r="E122" s="40"/>
      <c r="F122" s="229" t="s">
        <v>157</v>
      </c>
      <c r="G122" s="40"/>
      <c r="H122" s="40"/>
      <c r="I122" s="225"/>
      <c r="J122" s="40"/>
      <c r="K122" s="40"/>
      <c r="L122" s="44"/>
      <c r="M122" s="226"/>
      <c r="N122" s="22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147</v>
      </c>
      <c r="AU122" s="17" t="s">
        <v>80</v>
      </c>
    </row>
    <row r="123" s="2" customFormat="1" ht="24.15" customHeight="1">
      <c r="A123" s="38"/>
      <c r="B123" s="39"/>
      <c r="C123" s="210" t="s">
        <v>171</v>
      </c>
      <c r="D123" s="210" t="s">
        <v>139</v>
      </c>
      <c r="E123" s="211" t="s">
        <v>172</v>
      </c>
      <c r="F123" s="212" t="s">
        <v>173</v>
      </c>
      <c r="G123" s="213" t="s">
        <v>142</v>
      </c>
      <c r="H123" s="214">
        <v>10</v>
      </c>
      <c r="I123" s="215"/>
      <c r="J123" s="216">
        <f>ROUND(I123*H123,2)</f>
        <v>0</v>
      </c>
      <c r="K123" s="212" t="s">
        <v>143</v>
      </c>
      <c r="L123" s="44"/>
      <c r="M123" s="217" t="s">
        <v>1</v>
      </c>
      <c r="N123" s="218" t="s">
        <v>38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0.45000000000000001</v>
      </c>
      <c r="T123" s="220">
        <f>S123*H123</f>
        <v>4.5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144</v>
      </c>
      <c r="AT123" s="221" t="s">
        <v>139</v>
      </c>
      <c r="AU123" s="221" t="s">
        <v>80</v>
      </c>
      <c r="AY123" s="17" t="s">
        <v>138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80</v>
      </c>
      <c r="BK123" s="222">
        <f>ROUND(I123*H123,2)</f>
        <v>0</v>
      </c>
      <c r="BL123" s="17" t="s">
        <v>144</v>
      </c>
      <c r="BM123" s="221" t="s">
        <v>144</v>
      </c>
    </row>
    <row r="124" s="2" customFormat="1">
      <c r="A124" s="38"/>
      <c r="B124" s="39"/>
      <c r="C124" s="40"/>
      <c r="D124" s="223" t="s">
        <v>145</v>
      </c>
      <c r="E124" s="40"/>
      <c r="F124" s="224" t="s">
        <v>175</v>
      </c>
      <c r="G124" s="40"/>
      <c r="H124" s="40"/>
      <c r="I124" s="225"/>
      <c r="J124" s="40"/>
      <c r="K124" s="40"/>
      <c r="L124" s="44"/>
      <c r="M124" s="226"/>
      <c r="N124" s="22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80</v>
      </c>
    </row>
    <row r="125" s="2" customFormat="1">
      <c r="A125" s="38"/>
      <c r="B125" s="39"/>
      <c r="C125" s="40"/>
      <c r="D125" s="228" t="s">
        <v>147</v>
      </c>
      <c r="E125" s="40"/>
      <c r="F125" s="229" t="s">
        <v>176</v>
      </c>
      <c r="G125" s="40"/>
      <c r="H125" s="40"/>
      <c r="I125" s="225"/>
      <c r="J125" s="40"/>
      <c r="K125" s="40"/>
      <c r="L125" s="44"/>
      <c r="M125" s="226"/>
      <c r="N125" s="22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147</v>
      </c>
      <c r="AU125" s="17" t="s">
        <v>80</v>
      </c>
    </row>
    <row r="126" s="2" customFormat="1" ht="24.15" customHeight="1">
      <c r="A126" s="38"/>
      <c r="B126" s="39"/>
      <c r="C126" s="210" t="s">
        <v>163</v>
      </c>
      <c r="D126" s="210" t="s">
        <v>139</v>
      </c>
      <c r="E126" s="211" t="s">
        <v>177</v>
      </c>
      <c r="F126" s="212" t="s">
        <v>178</v>
      </c>
      <c r="G126" s="213" t="s">
        <v>179</v>
      </c>
      <c r="H126" s="214">
        <v>2.7999999999999998</v>
      </c>
      <c r="I126" s="215"/>
      <c r="J126" s="216">
        <f>ROUND(I126*H126,2)</f>
        <v>0</v>
      </c>
      <c r="K126" s="212" t="s">
        <v>143</v>
      </c>
      <c r="L126" s="44"/>
      <c r="M126" s="217" t="s">
        <v>1</v>
      </c>
      <c r="N126" s="218" t="s">
        <v>38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144</v>
      </c>
      <c r="AT126" s="221" t="s">
        <v>139</v>
      </c>
      <c r="AU126" s="221" t="s">
        <v>80</v>
      </c>
      <c r="AY126" s="17" t="s">
        <v>138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80</v>
      </c>
      <c r="BK126" s="222">
        <f>ROUND(I126*H126,2)</f>
        <v>0</v>
      </c>
      <c r="BL126" s="17" t="s">
        <v>144</v>
      </c>
      <c r="BM126" s="221" t="s">
        <v>163</v>
      </c>
    </row>
    <row r="127" s="2" customFormat="1">
      <c r="A127" s="38"/>
      <c r="B127" s="39"/>
      <c r="C127" s="40"/>
      <c r="D127" s="223" t="s">
        <v>145</v>
      </c>
      <c r="E127" s="40"/>
      <c r="F127" s="224" t="s">
        <v>181</v>
      </c>
      <c r="G127" s="40"/>
      <c r="H127" s="40"/>
      <c r="I127" s="225"/>
      <c r="J127" s="40"/>
      <c r="K127" s="40"/>
      <c r="L127" s="44"/>
      <c r="M127" s="226"/>
      <c r="N127" s="22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145</v>
      </c>
      <c r="AU127" s="17" t="s">
        <v>80</v>
      </c>
    </row>
    <row r="128" s="2" customFormat="1">
      <c r="A128" s="38"/>
      <c r="B128" s="39"/>
      <c r="C128" s="40"/>
      <c r="D128" s="228" t="s">
        <v>147</v>
      </c>
      <c r="E128" s="40"/>
      <c r="F128" s="229" t="s">
        <v>182</v>
      </c>
      <c r="G128" s="40"/>
      <c r="H128" s="40"/>
      <c r="I128" s="225"/>
      <c r="J128" s="40"/>
      <c r="K128" s="40"/>
      <c r="L128" s="44"/>
      <c r="M128" s="226"/>
      <c r="N128" s="22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80</v>
      </c>
    </row>
    <row r="129" s="13" customFormat="1">
      <c r="A129" s="13"/>
      <c r="B129" s="240"/>
      <c r="C129" s="241"/>
      <c r="D129" s="223" t="s">
        <v>149</v>
      </c>
      <c r="E129" s="242" t="s">
        <v>1</v>
      </c>
      <c r="F129" s="243" t="s">
        <v>332</v>
      </c>
      <c r="G129" s="241"/>
      <c r="H129" s="244">
        <v>2.7999999999999998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149</v>
      </c>
      <c r="AU129" s="250" t="s">
        <v>80</v>
      </c>
      <c r="AV129" s="13" t="s">
        <v>82</v>
      </c>
      <c r="AW129" s="13" t="s">
        <v>30</v>
      </c>
      <c r="AX129" s="13" t="s">
        <v>73</v>
      </c>
      <c r="AY129" s="250" t="s">
        <v>138</v>
      </c>
    </row>
    <row r="130" s="14" customFormat="1">
      <c r="A130" s="14"/>
      <c r="B130" s="251"/>
      <c r="C130" s="252"/>
      <c r="D130" s="223" t="s">
        <v>149</v>
      </c>
      <c r="E130" s="253" t="s">
        <v>1</v>
      </c>
      <c r="F130" s="254" t="s">
        <v>153</v>
      </c>
      <c r="G130" s="252"/>
      <c r="H130" s="255">
        <v>2.7999999999999998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149</v>
      </c>
      <c r="AU130" s="261" t="s">
        <v>80</v>
      </c>
      <c r="AV130" s="14" t="s">
        <v>144</v>
      </c>
      <c r="AW130" s="14" t="s">
        <v>30</v>
      </c>
      <c r="AX130" s="14" t="s">
        <v>80</v>
      </c>
      <c r="AY130" s="261" t="s">
        <v>138</v>
      </c>
    </row>
    <row r="131" s="2" customFormat="1" ht="33" customHeight="1">
      <c r="A131" s="38"/>
      <c r="B131" s="39"/>
      <c r="C131" s="210" t="s">
        <v>183</v>
      </c>
      <c r="D131" s="210" t="s">
        <v>139</v>
      </c>
      <c r="E131" s="211" t="s">
        <v>333</v>
      </c>
      <c r="F131" s="212" t="s">
        <v>334</v>
      </c>
      <c r="G131" s="213" t="s">
        <v>179</v>
      </c>
      <c r="H131" s="214">
        <v>3.0800000000000001</v>
      </c>
      <c r="I131" s="215"/>
      <c r="J131" s="216">
        <f>ROUND(I131*H131,2)</f>
        <v>0</v>
      </c>
      <c r="K131" s="212" t="s">
        <v>143</v>
      </c>
      <c r="L131" s="44"/>
      <c r="M131" s="217" t="s">
        <v>1</v>
      </c>
      <c r="N131" s="218" t="s">
        <v>38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144</v>
      </c>
      <c r="AT131" s="221" t="s">
        <v>139</v>
      </c>
      <c r="AU131" s="221" t="s">
        <v>80</v>
      </c>
      <c r="AY131" s="17" t="s">
        <v>138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80</v>
      </c>
      <c r="BK131" s="222">
        <f>ROUND(I131*H131,2)</f>
        <v>0</v>
      </c>
      <c r="BL131" s="17" t="s">
        <v>144</v>
      </c>
      <c r="BM131" s="221" t="s">
        <v>168</v>
      </c>
    </row>
    <row r="132" s="2" customFormat="1">
      <c r="A132" s="38"/>
      <c r="B132" s="39"/>
      <c r="C132" s="40"/>
      <c r="D132" s="223" t="s">
        <v>145</v>
      </c>
      <c r="E132" s="40"/>
      <c r="F132" s="224" t="s">
        <v>335</v>
      </c>
      <c r="G132" s="40"/>
      <c r="H132" s="40"/>
      <c r="I132" s="225"/>
      <c r="J132" s="40"/>
      <c r="K132" s="40"/>
      <c r="L132" s="44"/>
      <c r="M132" s="226"/>
      <c r="N132" s="22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145</v>
      </c>
      <c r="AU132" s="17" t="s">
        <v>80</v>
      </c>
    </row>
    <row r="133" s="2" customFormat="1">
      <c r="A133" s="38"/>
      <c r="B133" s="39"/>
      <c r="C133" s="40"/>
      <c r="D133" s="228" t="s">
        <v>147</v>
      </c>
      <c r="E133" s="40"/>
      <c r="F133" s="229" t="s">
        <v>336</v>
      </c>
      <c r="G133" s="40"/>
      <c r="H133" s="40"/>
      <c r="I133" s="225"/>
      <c r="J133" s="40"/>
      <c r="K133" s="40"/>
      <c r="L133" s="44"/>
      <c r="M133" s="226"/>
      <c r="N133" s="22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147</v>
      </c>
      <c r="AU133" s="17" t="s">
        <v>80</v>
      </c>
    </row>
    <row r="134" s="2" customFormat="1" ht="37.8" customHeight="1">
      <c r="A134" s="38"/>
      <c r="B134" s="39"/>
      <c r="C134" s="210" t="s">
        <v>168</v>
      </c>
      <c r="D134" s="210" t="s">
        <v>139</v>
      </c>
      <c r="E134" s="211" t="s">
        <v>189</v>
      </c>
      <c r="F134" s="212" t="s">
        <v>190</v>
      </c>
      <c r="G134" s="213" t="s">
        <v>179</v>
      </c>
      <c r="H134" s="214">
        <v>5.8799999999999999</v>
      </c>
      <c r="I134" s="215"/>
      <c r="J134" s="216">
        <f>ROUND(I134*H134,2)</f>
        <v>0</v>
      </c>
      <c r="K134" s="212" t="s">
        <v>143</v>
      </c>
      <c r="L134" s="44"/>
      <c r="M134" s="217" t="s">
        <v>1</v>
      </c>
      <c r="N134" s="218" t="s">
        <v>38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144</v>
      </c>
      <c r="AT134" s="221" t="s">
        <v>139</v>
      </c>
      <c r="AU134" s="221" t="s">
        <v>80</v>
      </c>
      <c r="AY134" s="17" t="s">
        <v>138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80</v>
      </c>
      <c r="BK134" s="222">
        <f>ROUND(I134*H134,2)</f>
        <v>0</v>
      </c>
      <c r="BL134" s="17" t="s">
        <v>144</v>
      </c>
      <c r="BM134" s="221" t="s">
        <v>174</v>
      </c>
    </row>
    <row r="135" s="2" customFormat="1">
      <c r="A135" s="38"/>
      <c r="B135" s="39"/>
      <c r="C135" s="40"/>
      <c r="D135" s="223" t="s">
        <v>145</v>
      </c>
      <c r="E135" s="40"/>
      <c r="F135" s="224" t="s">
        <v>192</v>
      </c>
      <c r="G135" s="40"/>
      <c r="H135" s="40"/>
      <c r="I135" s="225"/>
      <c r="J135" s="40"/>
      <c r="K135" s="40"/>
      <c r="L135" s="44"/>
      <c r="M135" s="226"/>
      <c r="N135" s="22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80</v>
      </c>
    </row>
    <row r="136" s="2" customFormat="1">
      <c r="A136" s="38"/>
      <c r="B136" s="39"/>
      <c r="C136" s="40"/>
      <c r="D136" s="228" t="s">
        <v>147</v>
      </c>
      <c r="E136" s="40"/>
      <c r="F136" s="229" t="s">
        <v>193</v>
      </c>
      <c r="G136" s="40"/>
      <c r="H136" s="40"/>
      <c r="I136" s="225"/>
      <c r="J136" s="40"/>
      <c r="K136" s="40"/>
      <c r="L136" s="44"/>
      <c r="M136" s="226"/>
      <c r="N136" s="22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147</v>
      </c>
      <c r="AU136" s="17" t="s">
        <v>80</v>
      </c>
    </row>
    <row r="137" s="13" customFormat="1">
      <c r="A137" s="13"/>
      <c r="B137" s="240"/>
      <c r="C137" s="241"/>
      <c r="D137" s="223" t="s">
        <v>149</v>
      </c>
      <c r="E137" s="242" t="s">
        <v>1</v>
      </c>
      <c r="F137" s="243" t="s">
        <v>337</v>
      </c>
      <c r="G137" s="241"/>
      <c r="H137" s="244">
        <v>5.8799999999999999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149</v>
      </c>
      <c r="AU137" s="250" t="s">
        <v>80</v>
      </c>
      <c r="AV137" s="13" t="s">
        <v>82</v>
      </c>
      <c r="AW137" s="13" t="s">
        <v>30</v>
      </c>
      <c r="AX137" s="13" t="s">
        <v>73</v>
      </c>
      <c r="AY137" s="250" t="s">
        <v>138</v>
      </c>
    </row>
    <row r="138" s="14" customFormat="1">
      <c r="A138" s="14"/>
      <c r="B138" s="251"/>
      <c r="C138" s="252"/>
      <c r="D138" s="223" t="s">
        <v>149</v>
      </c>
      <c r="E138" s="253" t="s">
        <v>1</v>
      </c>
      <c r="F138" s="254" t="s">
        <v>153</v>
      </c>
      <c r="G138" s="252"/>
      <c r="H138" s="255">
        <v>5.8799999999999999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1" t="s">
        <v>149</v>
      </c>
      <c r="AU138" s="261" t="s">
        <v>80</v>
      </c>
      <c r="AV138" s="14" t="s">
        <v>144</v>
      </c>
      <c r="AW138" s="14" t="s">
        <v>30</v>
      </c>
      <c r="AX138" s="14" t="s">
        <v>80</v>
      </c>
      <c r="AY138" s="261" t="s">
        <v>138</v>
      </c>
    </row>
    <row r="139" s="2" customFormat="1" ht="37.8" customHeight="1">
      <c r="A139" s="38"/>
      <c r="B139" s="39"/>
      <c r="C139" s="210" t="s">
        <v>194</v>
      </c>
      <c r="D139" s="210" t="s">
        <v>139</v>
      </c>
      <c r="E139" s="211" t="s">
        <v>195</v>
      </c>
      <c r="F139" s="212" t="s">
        <v>196</v>
      </c>
      <c r="G139" s="213" t="s">
        <v>179</v>
      </c>
      <c r="H139" s="214">
        <v>88.200000000000003</v>
      </c>
      <c r="I139" s="215"/>
      <c r="J139" s="216">
        <f>ROUND(I139*H139,2)</f>
        <v>0</v>
      </c>
      <c r="K139" s="212" t="s">
        <v>143</v>
      </c>
      <c r="L139" s="44"/>
      <c r="M139" s="217" t="s">
        <v>1</v>
      </c>
      <c r="N139" s="218" t="s">
        <v>38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144</v>
      </c>
      <c r="AT139" s="221" t="s">
        <v>139</v>
      </c>
      <c r="AU139" s="221" t="s">
        <v>80</v>
      </c>
      <c r="AY139" s="17" t="s">
        <v>138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80</v>
      </c>
      <c r="BK139" s="222">
        <f>ROUND(I139*H139,2)</f>
        <v>0</v>
      </c>
      <c r="BL139" s="17" t="s">
        <v>144</v>
      </c>
      <c r="BM139" s="221" t="s">
        <v>180</v>
      </c>
    </row>
    <row r="140" s="2" customFormat="1">
      <c r="A140" s="38"/>
      <c r="B140" s="39"/>
      <c r="C140" s="40"/>
      <c r="D140" s="223" t="s">
        <v>145</v>
      </c>
      <c r="E140" s="40"/>
      <c r="F140" s="224" t="s">
        <v>198</v>
      </c>
      <c r="G140" s="40"/>
      <c r="H140" s="40"/>
      <c r="I140" s="225"/>
      <c r="J140" s="40"/>
      <c r="K140" s="40"/>
      <c r="L140" s="44"/>
      <c r="M140" s="226"/>
      <c r="N140" s="22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145</v>
      </c>
      <c r="AU140" s="17" t="s">
        <v>80</v>
      </c>
    </row>
    <row r="141" s="2" customFormat="1">
      <c r="A141" s="38"/>
      <c r="B141" s="39"/>
      <c r="C141" s="40"/>
      <c r="D141" s="228" t="s">
        <v>147</v>
      </c>
      <c r="E141" s="40"/>
      <c r="F141" s="229" t="s">
        <v>199</v>
      </c>
      <c r="G141" s="40"/>
      <c r="H141" s="40"/>
      <c r="I141" s="225"/>
      <c r="J141" s="40"/>
      <c r="K141" s="40"/>
      <c r="L141" s="44"/>
      <c r="M141" s="226"/>
      <c r="N141" s="22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147</v>
      </c>
      <c r="AU141" s="17" t="s">
        <v>80</v>
      </c>
    </row>
    <row r="142" s="2" customFormat="1" ht="24.15" customHeight="1">
      <c r="A142" s="38"/>
      <c r="B142" s="39"/>
      <c r="C142" s="210" t="s">
        <v>186</v>
      </c>
      <c r="D142" s="210" t="s">
        <v>139</v>
      </c>
      <c r="E142" s="211" t="s">
        <v>212</v>
      </c>
      <c r="F142" s="212" t="s">
        <v>213</v>
      </c>
      <c r="G142" s="213" t="s">
        <v>142</v>
      </c>
      <c r="H142" s="214">
        <v>3</v>
      </c>
      <c r="I142" s="215"/>
      <c r="J142" s="216">
        <f>ROUND(I142*H142,2)</f>
        <v>0</v>
      </c>
      <c r="K142" s="212" t="s">
        <v>143</v>
      </c>
      <c r="L142" s="44"/>
      <c r="M142" s="217" t="s">
        <v>1</v>
      </c>
      <c r="N142" s="218" t="s">
        <v>38</v>
      </c>
      <c r="O142" s="91"/>
      <c r="P142" s="219">
        <f>O142*H142</f>
        <v>0</v>
      </c>
      <c r="Q142" s="219">
        <v>3.2459999999999998E-05</v>
      </c>
      <c r="R142" s="219">
        <f>Q142*H142</f>
        <v>9.7379999999999993E-05</v>
      </c>
      <c r="S142" s="219">
        <v>0.091999999999999998</v>
      </c>
      <c r="T142" s="220">
        <f>S142*H142</f>
        <v>0.27600000000000002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144</v>
      </c>
      <c r="AT142" s="221" t="s">
        <v>139</v>
      </c>
      <c r="AU142" s="221" t="s">
        <v>80</v>
      </c>
      <c r="AY142" s="17" t="s">
        <v>138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80</v>
      </c>
      <c r="BK142" s="222">
        <f>ROUND(I142*H142,2)</f>
        <v>0</v>
      </c>
      <c r="BL142" s="17" t="s">
        <v>144</v>
      </c>
      <c r="BM142" s="221" t="s">
        <v>186</v>
      </c>
    </row>
    <row r="143" s="2" customFormat="1">
      <c r="A143" s="38"/>
      <c r="B143" s="39"/>
      <c r="C143" s="40"/>
      <c r="D143" s="223" t="s">
        <v>145</v>
      </c>
      <c r="E143" s="40"/>
      <c r="F143" s="224" t="s">
        <v>215</v>
      </c>
      <c r="G143" s="40"/>
      <c r="H143" s="40"/>
      <c r="I143" s="225"/>
      <c r="J143" s="40"/>
      <c r="K143" s="40"/>
      <c r="L143" s="44"/>
      <c r="M143" s="226"/>
      <c r="N143" s="22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145</v>
      </c>
      <c r="AU143" s="17" t="s">
        <v>80</v>
      </c>
    </row>
    <row r="144" s="2" customFormat="1">
      <c r="A144" s="38"/>
      <c r="B144" s="39"/>
      <c r="C144" s="40"/>
      <c r="D144" s="228" t="s">
        <v>147</v>
      </c>
      <c r="E144" s="40"/>
      <c r="F144" s="229" t="s">
        <v>216</v>
      </c>
      <c r="G144" s="40"/>
      <c r="H144" s="40"/>
      <c r="I144" s="225"/>
      <c r="J144" s="40"/>
      <c r="K144" s="40"/>
      <c r="L144" s="44"/>
      <c r="M144" s="226"/>
      <c r="N144" s="22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147</v>
      </c>
      <c r="AU144" s="17" t="s">
        <v>80</v>
      </c>
    </row>
    <row r="145" s="2" customFormat="1" ht="33" customHeight="1">
      <c r="A145" s="38"/>
      <c r="B145" s="39"/>
      <c r="C145" s="210" t="s">
        <v>191</v>
      </c>
      <c r="D145" s="210" t="s">
        <v>139</v>
      </c>
      <c r="E145" s="211" t="s">
        <v>338</v>
      </c>
      <c r="F145" s="212" t="s">
        <v>339</v>
      </c>
      <c r="G145" s="213" t="s">
        <v>142</v>
      </c>
      <c r="H145" s="214">
        <v>70</v>
      </c>
      <c r="I145" s="215"/>
      <c r="J145" s="216">
        <f>ROUND(I145*H145,2)</f>
        <v>0</v>
      </c>
      <c r="K145" s="212" t="s">
        <v>143</v>
      </c>
      <c r="L145" s="44"/>
      <c r="M145" s="217" t="s">
        <v>1</v>
      </c>
      <c r="N145" s="218" t="s">
        <v>38</v>
      </c>
      <c r="O145" s="91"/>
      <c r="P145" s="219">
        <f>O145*H145</f>
        <v>0</v>
      </c>
      <c r="Q145" s="219">
        <v>0.00011509</v>
      </c>
      <c r="R145" s="219">
        <f>Q145*H145</f>
        <v>0.0080563000000000006</v>
      </c>
      <c r="S145" s="219">
        <v>0.23000000000000001</v>
      </c>
      <c r="T145" s="220">
        <f>S145*H145</f>
        <v>16.100000000000001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144</v>
      </c>
      <c r="AT145" s="221" t="s">
        <v>139</v>
      </c>
      <c r="AU145" s="221" t="s">
        <v>80</v>
      </c>
      <c r="AY145" s="17" t="s">
        <v>138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80</v>
      </c>
      <c r="BK145" s="222">
        <f>ROUND(I145*H145,2)</f>
        <v>0</v>
      </c>
      <c r="BL145" s="17" t="s">
        <v>144</v>
      </c>
      <c r="BM145" s="221" t="s">
        <v>191</v>
      </c>
    </row>
    <row r="146" s="2" customFormat="1">
      <c r="A146" s="38"/>
      <c r="B146" s="39"/>
      <c r="C146" s="40"/>
      <c r="D146" s="223" t="s">
        <v>145</v>
      </c>
      <c r="E146" s="40"/>
      <c r="F146" s="224" t="s">
        <v>340</v>
      </c>
      <c r="G146" s="40"/>
      <c r="H146" s="40"/>
      <c r="I146" s="225"/>
      <c r="J146" s="40"/>
      <c r="K146" s="40"/>
      <c r="L146" s="44"/>
      <c r="M146" s="226"/>
      <c r="N146" s="22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145</v>
      </c>
      <c r="AU146" s="17" t="s">
        <v>80</v>
      </c>
    </row>
    <row r="147" s="2" customFormat="1">
      <c r="A147" s="38"/>
      <c r="B147" s="39"/>
      <c r="C147" s="40"/>
      <c r="D147" s="228" t="s">
        <v>147</v>
      </c>
      <c r="E147" s="40"/>
      <c r="F147" s="229" t="s">
        <v>341</v>
      </c>
      <c r="G147" s="40"/>
      <c r="H147" s="40"/>
      <c r="I147" s="225"/>
      <c r="J147" s="40"/>
      <c r="K147" s="40"/>
      <c r="L147" s="44"/>
      <c r="M147" s="226"/>
      <c r="N147" s="22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147</v>
      </c>
      <c r="AU147" s="17" t="s">
        <v>80</v>
      </c>
    </row>
    <row r="148" s="2" customFormat="1" ht="33" customHeight="1">
      <c r="A148" s="38"/>
      <c r="B148" s="39"/>
      <c r="C148" s="210" t="s">
        <v>342</v>
      </c>
      <c r="D148" s="210" t="s">
        <v>139</v>
      </c>
      <c r="E148" s="211" t="s">
        <v>343</v>
      </c>
      <c r="F148" s="212" t="s">
        <v>344</v>
      </c>
      <c r="G148" s="213" t="s">
        <v>265</v>
      </c>
      <c r="H148" s="214">
        <v>10.584</v>
      </c>
      <c r="I148" s="215"/>
      <c r="J148" s="216">
        <f>ROUND(I148*H148,2)</f>
        <v>0</v>
      </c>
      <c r="K148" s="212" t="s">
        <v>143</v>
      </c>
      <c r="L148" s="44"/>
      <c r="M148" s="217" t="s">
        <v>1</v>
      </c>
      <c r="N148" s="218" t="s">
        <v>38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144</v>
      </c>
      <c r="AT148" s="221" t="s">
        <v>139</v>
      </c>
      <c r="AU148" s="221" t="s">
        <v>80</v>
      </c>
      <c r="AY148" s="17" t="s">
        <v>138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80</v>
      </c>
      <c r="BK148" s="222">
        <f>ROUND(I148*H148,2)</f>
        <v>0</v>
      </c>
      <c r="BL148" s="17" t="s">
        <v>144</v>
      </c>
      <c r="BM148" s="221" t="s">
        <v>197</v>
      </c>
    </row>
    <row r="149" s="2" customFormat="1">
      <c r="A149" s="38"/>
      <c r="B149" s="39"/>
      <c r="C149" s="40"/>
      <c r="D149" s="223" t="s">
        <v>145</v>
      </c>
      <c r="E149" s="40"/>
      <c r="F149" s="224" t="s">
        <v>345</v>
      </c>
      <c r="G149" s="40"/>
      <c r="H149" s="40"/>
      <c r="I149" s="225"/>
      <c r="J149" s="40"/>
      <c r="K149" s="40"/>
      <c r="L149" s="44"/>
      <c r="M149" s="226"/>
      <c r="N149" s="22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80</v>
      </c>
    </row>
    <row r="150" s="2" customFormat="1">
      <c r="A150" s="38"/>
      <c r="B150" s="39"/>
      <c r="C150" s="40"/>
      <c r="D150" s="228" t="s">
        <v>147</v>
      </c>
      <c r="E150" s="40"/>
      <c r="F150" s="229" t="s">
        <v>346</v>
      </c>
      <c r="G150" s="40"/>
      <c r="H150" s="40"/>
      <c r="I150" s="225"/>
      <c r="J150" s="40"/>
      <c r="K150" s="40"/>
      <c r="L150" s="44"/>
      <c r="M150" s="226"/>
      <c r="N150" s="22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147</v>
      </c>
      <c r="AU150" s="17" t="s">
        <v>80</v>
      </c>
    </row>
    <row r="151" s="2" customFormat="1" ht="16.5" customHeight="1">
      <c r="A151" s="38"/>
      <c r="B151" s="39"/>
      <c r="C151" s="210" t="s">
        <v>241</v>
      </c>
      <c r="D151" s="210" t="s">
        <v>139</v>
      </c>
      <c r="E151" s="211" t="s">
        <v>242</v>
      </c>
      <c r="F151" s="212" t="s">
        <v>243</v>
      </c>
      <c r="G151" s="213" t="s">
        <v>179</v>
      </c>
      <c r="H151" s="214">
        <v>5.8799999999999999</v>
      </c>
      <c r="I151" s="215"/>
      <c r="J151" s="216">
        <f>ROUND(I151*H151,2)</f>
        <v>0</v>
      </c>
      <c r="K151" s="212" t="s">
        <v>143</v>
      </c>
      <c r="L151" s="44"/>
      <c r="M151" s="217" t="s">
        <v>1</v>
      </c>
      <c r="N151" s="218" t="s">
        <v>38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144</v>
      </c>
      <c r="AT151" s="221" t="s">
        <v>139</v>
      </c>
      <c r="AU151" s="221" t="s">
        <v>80</v>
      </c>
      <c r="AY151" s="17" t="s">
        <v>138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80</v>
      </c>
      <c r="BK151" s="222">
        <f>ROUND(I151*H151,2)</f>
        <v>0</v>
      </c>
      <c r="BL151" s="17" t="s">
        <v>144</v>
      </c>
      <c r="BM151" s="221" t="s">
        <v>202</v>
      </c>
    </row>
    <row r="152" s="2" customFormat="1">
      <c r="A152" s="38"/>
      <c r="B152" s="39"/>
      <c r="C152" s="40"/>
      <c r="D152" s="223" t="s">
        <v>145</v>
      </c>
      <c r="E152" s="40"/>
      <c r="F152" s="224" t="s">
        <v>245</v>
      </c>
      <c r="G152" s="40"/>
      <c r="H152" s="40"/>
      <c r="I152" s="225"/>
      <c r="J152" s="40"/>
      <c r="K152" s="40"/>
      <c r="L152" s="44"/>
      <c r="M152" s="226"/>
      <c r="N152" s="22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145</v>
      </c>
      <c r="AU152" s="17" t="s">
        <v>80</v>
      </c>
    </row>
    <row r="153" s="2" customFormat="1">
      <c r="A153" s="38"/>
      <c r="B153" s="39"/>
      <c r="C153" s="40"/>
      <c r="D153" s="228" t="s">
        <v>147</v>
      </c>
      <c r="E153" s="40"/>
      <c r="F153" s="229" t="s">
        <v>246</v>
      </c>
      <c r="G153" s="40"/>
      <c r="H153" s="40"/>
      <c r="I153" s="225"/>
      <c r="J153" s="40"/>
      <c r="K153" s="40"/>
      <c r="L153" s="44"/>
      <c r="M153" s="226"/>
      <c r="N153" s="22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147</v>
      </c>
      <c r="AU153" s="17" t="s">
        <v>80</v>
      </c>
    </row>
    <row r="154" s="11" customFormat="1" ht="25.92" customHeight="1">
      <c r="A154" s="11"/>
      <c r="B154" s="196"/>
      <c r="C154" s="197"/>
      <c r="D154" s="198" t="s">
        <v>72</v>
      </c>
      <c r="E154" s="199" t="s">
        <v>254</v>
      </c>
      <c r="F154" s="199" t="s">
        <v>255</v>
      </c>
      <c r="G154" s="197"/>
      <c r="H154" s="197"/>
      <c r="I154" s="200"/>
      <c r="J154" s="201">
        <f>BK154</f>
        <v>0</v>
      </c>
      <c r="K154" s="197"/>
      <c r="L154" s="202"/>
      <c r="M154" s="203"/>
      <c r="N154" s="204"/>
      <c r="O154" s="204"/>
      <c r="P154" s="205">
        <f>SUM(P155:P169)</f>
        <v>0</v>
      </c>
      <c r="Q154" s="204"/>
      <c r="R154" s="205">
        <f>SUM(R155:R169)</f>
        <v>2.9995E-05</v>
      </c>
      <c r="S154" s="204"/>
      <c r="T154" s="206">
        <f>SUM(T155:T169)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07" t="s">
        <v>80</v>
      </c>
      <c r="AT154" s="208" t="s">
        <v>72</v>
      </c>
      <c r="AU154" s="208" t="s">
        <v>73</v>
      </c>
      <c r="AY154" s="207" t="s">
        <v>138</v>
      </c>
      <c r="BK154" s="209">
        <f>SUM(BK155:BK169)</f>
        <v>0</v>
      </c>
    </row>
    <row r="155" s="2" customFormat="1" ht="16.5" customHeight="1">
      <c r="A155" s="38"/>
      <c r="B155" s="39"/>
      <c r="C155" s="210" t="s">
        <v>168</v>
      </c>
      <c r="D155" s="210" t="s">
        <v>139</v>
      </c>
      <c r="E155" s="211" t="s">
        <v>304</v>
      </c>
      <c r="F155" s="212" t="s">
        <v>305</v>
      </c>
      <c r="G155" s="213" t="s">
        <v>250</v>
      </c>
      <c r="H155" s="214">
        <v>13</v>
      </c>
      <c r="I155" s="215"/>
      <c r="J155" s="216">
        <f>ROUND(I155*H155,2)</f>
        <v>0</v>
      </c>
      <c r="K155" s="212" t="s">
        <v>143</v>
      </c>
      <c r="L155" s="44"/>
      <c r="M155" s="217" t="s">
        <v>1</v>
      </c>
      <c r="N155" s="218" t="s">
        <v>38</v>
      </c>
      <c r="O155" s="91"/>
      <c r="P155" s="219">
        <f>O155*H155</f>
        <v>0</v>
      </c>
      <c r="Q155" s="219">
        <v>1.2950000000000001E-06</v>
      </c>
      <c r="R155" s="219">
        <f>Q155*H155</f>
        <v>1.6835000000000001E-05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144</v>
      </c>
      <c r="AT155" s="221" t="s">
        <v>139</v>
      </c>
      <c r="AU155" s="221" t="s">
        <v>80</v>
      </c>
      <c r="AY155" s="17" t="s">
        <v>138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80</v>
      </c>
      <c r="BK155" s="222">
        <f>ROUND(I155*H155,2)</f>
        <v>0</v>
      </c>
      <c r="BL155" s="17" t="s">
        <v>144</v>
      </c>
      <c r="BM155" s="221" t="s">
        <v>209</v>
      </c>
    </row>
    <row r="156" s="2" customFormat="1">
      <c r="A156" s="38"/>
      <c r="B156" s="39"/>
      <c r="C156" s="40"/>
      <c r="D156" s="223" t="s">
        <v>145</v>
      </c>
      <c r="E156" s="40"/>
      <c r="F156" s="224" t="s">
        <v>307</v>
      </c>
      <c r="G156" s="40"/>
      <c r="H156" s="40"/>
      <c r="I156" s="225"/>
      <c r="J156" s="40"/>
      <c r="K156" s="40"/>
      <c r="L156" s="44"/>
      <c r="M156" s="226"/>
      <c r="N156" s="22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145</v>
      </c>
      <c r="AU156" s="17" t="s">
        <v>80</v>
      </c>
    </row>
    <row r="157" s="2" customFormat="1">
      <c r="A157" s="38"/>
      <c r="B157" s="39"/>
      <c r="C157" s="40"/>
      <c r="D157" s="228" t="s">
        <v>147</v>
      </c>
      <c r="E157" s="40"/>
      <c r="F157" s="229" t="s">
        <v>308</v>
      </c>
      <c r="G157" s="40"/>
      <c r="H157" s="40"/>
      <c r="I157" s="225"/>
      <c r="J157" s="40"/>
      <c r="K157" s="40"/>
      <c r="L157" s="44"/>
      <c r="M157" s="226"/>
      <c r="N157" s="22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147</v>
      </c>
      <c r="AU157" s="17" t="s">
        <v>80</v>
      </c>
    </row>
    <row r="158" s="2" customFormat="1" ht="24.15" customHeight="1">
      <c r="A158" s="38"/>
      <c r="B158" s="39"/>
      <c r="C158" s="210" t="s">
        <v>194</v>
      </c>
      <c r="D158" s="210" t="s">
        <v>139</v>
      </c>
      <c r="E158" s="211" t="s">
        <v>309</v>
      </c>
      <c r="F158" s="212" t="s">
        <v>310</v>
      </c>
      <c r="G158" s="213" t="s">
        <v>250</v>
      </c>
      <c r="H158" s="214">
        <v>8</v>
      </c>
      <c r="I158" s="215"/>
      <c r="J158" s="216">
        <f>ROUND(I158*H158,2)</f>
        <v>0</v>
      </c>
      <c r="K158" s="212" t="s">
        <v>143</v>
      </c>
      <c r="L158" s="44"/>
      <c r="M158" s="217" t="s">
        <v>1</v>
      </c>
      <c r="N158" s="218" t="s">
        <v>38</v>
      </c>
      <c r="O158" s="91"/>
      <c r="P158" s="219">
        <f>O158*H158</f>
        <v>0</v>
      </c>
      <c r="Q158" s="219">
        <v>1.6449999999999999E-06</v>
      </c>
      <c r="R158" s="219">
        <f>Q158*H158</f>
        <v>1.3159999999999999E-05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144</v>
      </c>
      <c r="AT158" s="221" t="s">
        <v>139</v>
      </c>
      <c r="AU158" s="221" t="s">
        <v>80</v>
      </c>
      <c r="AY158" s="17" t="s">
        <v>138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80</v>
      </c>
      <c r="BK158" s="222">
        <f>ROUND(I158*H158,2)</f>
        <v>0</v>
      </c>
      <c r="BL158" s="17" t="s">
        <v>144</v>
      </c>
      <c r="BM158" s="221" t="s">
        <v>214</v>
      </c>
    </row>
    <row r="159" s="2" customFormat="1">
      <c r="A159" s="38"/>
      <c r="B159" s="39"/>
      <c r="C159" s="40"/>
      <c r="D159" s="223" t="s">
        <v>145</v>
      </c>
      <c r="E159" s="40"/>
      <c r="F159" s="224" t="s">
        <v>311</v>
      </c>
      <c r="G159" s="40"/>
      <c r="H159" s="40"/>
      <c r="I159" s="225"/>
      <c r="J159" s="40"/>
      <c r="K159" s="40"/>
      <c r="L159" s="44"/>
      <c r="M159" s="226"/>
      <c r="N159" s="22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80</v>
      </c>
    </row>
    <row r="160" s="2" customFormat="1">
      <c r="A160" s="38"/>
      <c r="B160" s="39"/>
      <c r="C160" s="40"/>
      <c r="D160" s="228" t="s">
        <v>147</v>
      </c>
      <c r="E160" s="40"/>
      <c r="F160" s="229" t="s">
        <v>312</v>
      </c>
      <c r="G160" s="40"/>
      <c r="H160" s="40"/>
      <c r="I160" s="225"/>
      <c r="J160" s="40"/>
      <c r="K160" s="40"/>
      <c r="L160" s="44"/>
      <c r="M160" s="226"/>
      <c r="N160" s="22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147</v>
      </c>
      <c r="AU160" s="17" t="s">
        <v>80</v>
      </c>
    </row>
    <row r="161" s="2" customFormat="1" ht="16.5" customHeight="1">
      <c r="A161" s="38"/>
      <c r="B161" s="39"/>
      <c r="C161" s="210" t="s">
        <v>194</v>
      </c>
      <c r="D161" s="210" t="s">
        <v>139</v>
      </c>
      <c r="E161" s="211" t="s">
        <v>263</v>
      </c>
      <c r="F161" s="212" t="s">
        <v>264</v>
      </c>
      <c r="G161" s="213" t="s">
        <v>265</v>
      </c>
      <c r="H161" s="214">
        <v>65.536000000000001</v>
      </c>
      <c r="I161" s="215"/>
      <c r="J161" s="216">
        <f>ROUND(I161*H161,2)</f>
        <v>0</v>
      </c>
      <c r="K161" s="212" t="s">
        <v>143</v>
      </c>
      <c r="L161" s="44"/>
      <c r="M161" s="217" t="s">
        <v>1</v>
      </c>
      <c r="N161" s="218" t="s">
        <v>38</v>
      </c>
      <c r="O161" s="9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144</v>
      </c>
      <c r="AT161" s="221" t="s">
        <v>139</v>
      </c>
      <c r="AU161" s="221" t="s">
        <v>80</v>
      </c>
      <c r="AY161" s="17" t="s">
        <v>138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80</v>
      </c>
      <c r="BK161" s="222">
        <f>ROUND(I161*H161,2)</f>
        <v>0</v>
      </c>
      <c r="BL161" s="17" t="s">
        <v>144</v>
      </c>
      <c r="BM161" s="221" t="s">
        <v>221</v>
      </c>
    </row>
    <row r="162" s="2" customFormat="1">
      <c r="A162" s="38"/>
      <c r="B162" s="39"/>
      <c r="C162" s="40"/>
      <c r="D162" s="223" t="s">
        <v>145</v>
      </c>
      <c r="E162" s="40"/>
      <c r="F162" s="224" t="s">
        <v>267</v>
      </c>
      <c r="G162" s="40"/>
      <c r="H162" s="40"/>
      <c r="I162" s="225"/>
      <c r="J162" s="40"/>
      <c r="K162" s="40"/>
      <c r="L162" s="44"/>
      <c r="M162" s="226"/>
      <c r="N162" s="227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145</v>
      </c>
      <c r="AU162" s="17" t="s">
        <v>80</v>
      </c>
    </row>
    <row r="163" s="2" customFormat="1">
      <c r="A163" s="38"/>
      <c r="B163" s="39"/>
      <c r="C163" s="40"/>
      <c r="D163" s="228" t="s">
        <v>147</v>
      </c>
      <c r="E163" s="40"/>
      <c r="F163" s="229" t="s">
        <v>268</v>
      </c>
      <c r="G163" s="40"/>
      <c r="H163" s="40"/>
      <c r="I163" s="225"/>
      <c r="J163" s="40"/>
      <c r="K163" s="40"/>
      <c r="L163" s="44"/>
      <c r="M163" s="226"/>
      <c r="N163" s="22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147</v>
      </c>
      <c r="AU163" s="17" t="s">
        <v>80</v>
      </c>
    </row>
    <row r="164" s="2" customFormat="1" ht="21.75" customHeight="1">
      <c r="A164" s="38"/>
      <c r="B164" s="39"/>
      <c r="C164" s="210" t="s">
        <v>174</v>
      </c>
      <c r="D164" s="210" t="s">
        <v>139</v>
      </c>
      <c r="E164" s="211" t="s">
        <v>313</v>
      </c>
      <c r="F164" s="212" t="s">
        <v>314</v>
      </c>
      <c r="G164" s="213" t="s">
        <v>265</v>
      </c>
      <c r="H164" s="214">
        <v>65.536000000000001</v>
      </c>
      <c r="I164" s="215"/>
      <c r="J164" s="216">
        <f>ROUND(I164*H164,2)</f>
        <v>0</v>
      </c>
      <c r="K164" s="212" t="s">
        <v>143</v>
      </c>
      <c r="L164" s="44"/>
      <c r="M164" s="217" t="s">
        <v>1</v>
      </c>
      <c r="N164" s="218" t="s">
        <v>38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144</v>
      </c>
      <c r="AT164" s="221" t="s">
        <v>139</v>
      </c>
      <c r="AU164" s="221" t="s">
        <v>80</v>
      </c>
      <c r="AY164" s="17" t="s">
        <v>138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80</v>
      </c>
      <c r="BK164" s="222">
        <f>ROUND(I164*H164,2)</f>
        <v>0</v>
      </c>
      <c r="BL164" s="17" t="s">
        <v>144</v>
      </c>
      <c r="BM164" s="221" t="s">
        <v>226</v>
      </c>
    </row>
    <row r="165" s="2" customFormat="1">
      <c r="A165" s="38"/>
      <c r="B165" s="39"/>
      <c r="C165" s="40"/>
      <c r="D165" s="223" t="s">
        <v>145</v>
      </c>
      <c r="E165" s="40"/>
      <c r="F165" s="224" t="s">
        <v>315</v>
      </c>
      <c r="G165" s="40"/>
      <c r="H165" s="40"/>
      <c r="I165" s="225"/>
      <c r="J165" s="40"/>
      <c r="K165" s="40"/>
      <c r="L165" s="44"/>
      <c r="M165" s="226"/>
      <c r="N165" s="22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145</v>
      </c>
      <c r="AU165" s="17" t="s">
        <v>80</v>
      </c>
    </row>
    <row r="166" s="2" customFormat="1">
      <c r="A166" s="38"/>
      <c r="B166" s="39"/>
      <c r="C166" s="40"/>
      <c r="D166" s="228" t="s">
        <v>147</v>
      </c>
      <c r="E166" s="40"/>
      <c r="F166" s="229" t="s">
        <v>316</v>
      </c>
      <c r="G166" s="40"/>
      <c r="H166" s="40"/>
      <c r="I166" s="225"/>
      <c r="J166" s="40"/>
      <c r="K166" s="40"/>
      <c r="L166" s="44"/>
      <c r="M166" s="226"/>
      <c r="N166" s="227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147</v>
      </c>
      <c r="AU166" s="17" t="s">
        <v>80</v>
      </c>
    </row>
    <row r="167" s="2" customFormat="1" ht="24.15" customHeight="1">
      <c r="A167" s="38"/>
      <c r="B167" s="39"/>
      <c r="C167" s="210" t="s">
        <v>206</v>
      </c>
      <c r="D167" s="210" t="s">
        <v>139</v>
      </c>
      <c r="E167" s="211" t="s">
        <v>317</v>
      </c>
      <c r="F167" s="212" t="s">
        <v>318</v>
      </c>
      <c r="G167" s="213" t="s">
        <v>265</v>
      </c>
      <c r="H167" s="214">
        <v>1572.864</v>
      </c>
      <c r="I167" s="215"/>
      <c r="J167" s="216">
        <f>ROUND(I167*H167,2)</f>
        <v>0</v>
      </c>
      <c r="K167" s="212" t="s">
        <v>143</v>
      </c>
      <c r="L167" s="44"/>
      <c r="M167" s="217" t="s">
        <v>1</v>
      </c>
      <c r="N167" s="218" t="s">
        <v>38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144</v>
      </c>
      <c r="AT167" s="221" t="s">
        <v>139</v>
      </c>
      <c r="AU167" s="221" t="s">
        <v>80</v>
      </c>
      <c r="AY167" s="17" t="s">
        <v>138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80</v>
      </c>
      <c r="BK167" s="222">
        <f>ROUND(I167*H167,2)</f>
        <v>0</v>
      </c>
      <c r="BL167" s="17" t="s">
        <v>144</v>
      </c>
      <c r="BM167" s="221" t="s">
        <v>232</v>
      </c>
    </row>
    <row r="168" s="2" customFormat="1">
      <c r="A168" s="38"/>
      <c r="B168" s="39"/>
      <c r="C168" s="40"/>
      <c r="D168" s="223" t="s">
        <v>145</v>
      </c>
      <c r="E168" s="40"/>
      <c r="F168" s="224" t="s">
        <v>320</v>
      </c>
      <c r="G168" s="40"/>
      <c r="H168" s="40"/>
      <c r="I168" s="225"/>
      <c r="J168" s="40"/>
      <c r="K168" s="40"/>
      <c r="L168" s="44"/>
      <c r="M168" s="226"/>
      <c r="N168" s="22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145</v>
      </c>
      <c r="AU168" s="17" t="s">
        <v>80</v>
      </c>
    </row>
    <row r="169" s="2" customFormat="1">
      <c r="A169" s="38"/>
      <c r="B169" s="39"/>
      <c r="C169" s="40"/>
      <c r="D169" s="228" t="s">
        <v>147</v>
      </c>
      <c r="E169" s="40"/>
      <c r="F169" s="229" t="s">
        <v>321</v>
      </c>
      <c r="G169" s="40"/>
      <c r="H169" s="40"/>
      <c r="I169" s="225"/>
      <c r="J169" s="40"/>
      <c r="K169" s="40"/>
      <c r="L169" s="44"/>
      <c r="M169" s="262"/>
      <c r="N169" s="263"/>
      <c r="O169" s="264"/>
      <c r="P169" s="264"/>
      <c r="Q169" s="264"/>
      <c r="R169" s="264"/>
      <c r="S169" s="264"/>
      <c r="T169" s="26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147</v>
      </c>
      <c r="AU169" s="17" t="s">
        <v>80</v>
      </c>
    </row>
    <row r="170" s="2" customFormat="1" ht="6.96" customHeight="1">
      <c r="A170" s="38"/>
      <c r="B170" s="66"/>
      <c r="C170" s="67"/>
      <c r="D170" s="67"/>
      <c r="E170" s="67"/>
      <c r="F170" s="67"/>
      <c r="G170" s="67"/>
      <c r="H170" s="67"/>
      <c r="I170" s="67"/>
      <c r="J170" s="67"/>
      <c r="K170" s="67"/>
      <c r="L170" s="44"/>
      <c r="M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</row>
  </sheetData>
  <sheetProtection sheet="1" autoFilter="0" formatColumns="0" formatRows="0" objects="1" scenarios="1" spinCount="100000" saltValue="AwT05qQfZ7N5G2f+gq/Y0XglaK9HARAQGex3U+f0Gwm2RZU+JXJIz7C/vrhnTTQbTOhlzS2fxYAzlwkS9+7Y1A==" hashValue="4sBO3RMd7cptsKJEsg2z32RNqkEDXVDlwyuVdN5/zAyTaRBuGJ+fK1G6fww7V9m9rW9xEsPQ/L7H+nKk7uXLDA==" algorithmName="SHA-512" password="CC35"/>
  <autoFilter ref="C117:K16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hyperlinks>
    <hyperlink ref="F122" r:id="rId1" display="https://podminky.urs.cz/item/CS_URS_2023_01/113107164"/>
    <hyperlink ref="F125" r:id="rId2" display="https://podminky.urs.cz/item/CS_URS_2023_01/113107344"/>
    <hyperlink ref="F128" r:id="rId3" display="https://podminky.urs.cz/item/CS_URS_2023_01/121103111"/>
    <hyperlink ref="F133" r:id="rId4" display="https://podminky.urs.cz/item/CS_URS_2023_01/122251101"/>
    <hyperlink ref="F136" r:id="rId5" display="https://podminky.urs.cz/item/CS_URS_2023_01/162751117"/>
    <hyperlink ref="F141" r:id="rId6" display="https://podminky.urs.cz/item/CS_URS_2023_01/162751119"/>
    <hyperlink ref="F144" r:id="rId7" display="https://podminky.urs.cz/item/CS_URS_2023_01/113154112"/>
    <hyperlink ref="F147" r:id="rId8" display="https://podminky.urs.cz/item/CS_URS_2023_01/113154254"/>
    <hyperlink ref="F150" r:id="rId9" display="https://podminky.urs.cz/item/CS_URS_2023_01/171201231"/>
    <hyperlink ref="F153" r:id="rId10" display="https://podminky.urs.cz/item/CS_URS_2023_01/171251201"/>
    <hyperlink ref="F157" r:id="rId11" display="https://podminky.urs.cz/item/CS_URS_2023_01/919735111"/>
    <hyperlink ref="F160" r:id="rId12" display="https://podminky.urs.cz/item/CS_URS_2023_01/919735112"/>
    <hyperlink ref="F163" r:id="rId13" display="https://podminky.urs.cz/item/CS_URS_2023_01/997002611"/>
    <hyperlink ref="F166" r:id="rId14" display="https://podminky.urs.cz/item/CS_URS_2023_01/997231111"/>
    <hyperlink ref="F169" r:id="rId15" display="https://podminky.urs.cz/item/CS_URS_2023_01/99723111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Šternberk, Chodníky ul. Jívavská - Nabídkový rozpočet s výkazem výměr - 01/2023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347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ROUND((SUM(BE118:BE142)),  2)</f>
        <v>0</v>
      </c>
      <c r="G33" s="38"/>
      <c r="H33" s="38"/>
      <c r="I33" s="155">
        <v>0.20999999999999999</v>
      </c>
      <c r="J33" s="154">
        <f>ROUND(((SUM(BE118:BE142))*I33),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ROUND((SUM(BF118:BF142)),  2)</f>
        <v>0</v>
      </c>
      <c r="G34" s="38"/>
      <c r="H34" s="38"/>
      <c r="I34" s="155">
        <v>0.14999999999999999</v>
      </c>
      <c r="J34" s="154">
        <f>ROUND(((SUM(BF118:BF142))*I34),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ROUND((SUM(BG118:BG142)),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ROUND((SUM(BH118:BH142)),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ROUND((SUM(BI118:BI142)),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Šternberk, Chodníky ul. Jívavská - Nabídkový rozpočet s výkazem výměr - 01/2023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001.3 - SO 001.3 - Příprava staveniště - Nepřímé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122</v>
      </c>
      <c r="E98" s="182"/>
      <c r="F98" s="182"/>
      <c r="G98" s="182"/>
      <c r="H98" s="182"/>
      <c r="I98" s="182"/>
      <c r="J98" s="183">
        <f>J123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123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Šternberk, Chodníky ul. Jívavská - Nabídkový rozpočet s výkazem výměr - 01/2023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001.3 - SO 001.3 - Příprava staveniště - Nepřímé náklady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6. 6. 2023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31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185"/>
      <c r="B117" s="186"/>
      <c r="C117" s="187" t="s">
        <v>124</v>
      </c>
      <c r="D117" s="188" t="s">
        <v>58</v>
      </c>
      <c r="E117" s="188" t="s">
        <v>54</v>
      </c>
      <c r="F117" s="188" t="s">
        <v>55</v>
      </c>
      <c r="G117" s="188" t="s">
        <v>125</v>
      </c>
      <c r="H117" s="188" t="s">
        <v>126</v>
      </c>
      <c r="I117" s="188" t="s">
        <v>127</v>
      </c>
      <c r="J117" s="188" t="s">
        <v>118</v>
      </c>
      <c r="K117" s="189" t="s">
        <v>128</v>
      </c>
      <c r="L117" s="190"/>
      <c r="M117" s="100" t="s">
        <v>1</v>
      </c>
      <c r="N117" s="101" t="s">
        <v>37</v>
      </c>
      <c r="O117" s="101" t="s">
        <v>129</v>
      </c>
      <c r="P117" s="101" t="s">
        <v>130</v>
      </c>
      <c r="Q117" s="101" t="s">
        <v>131</v>
      </c>
      <c r="R117" s="101" t="s">
        <v>132</v>
      </c>
      <c r="S117" s="101" t="s">
        <v>133</v>
      </c>
      <c r="T117" s="102" t="s">
        <v>134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8"/>
      <c r="B118" s="39"/>
      <c r="C118" s="107" t="s">
        <v>135</v>
      </c>
      <c r="D118" s="40"/>
      <c r="E118" s="40"/>
      <c r="F118" s="40"/>
      <c r="G118" s="40"/>
      <c r="H118" s="40"/>
      <c r="I118" s="40"/>
      <c r="J118" s="191">
        <f>BK118</f>
        <v>0</v>
      </c>
      <c r="K118" s="40"/>
      <c r="L118" s="44"/>
      <c r="M118" s="103"/>
      <c r="N118" s="192"/>
      <c r="O118" s="104"/>
      <c r="P118" s="193">
        <f>P119+P123</f>
        <v>0</v>
      </c>
      <c r="Q118" s="104"/>
      <c r="R118" s="193">
        <f>R119+R123</f>
        <v>0</v>
      </c>
      <c r="S118" s="104"/>
      <c r="T118" s="194">
        <f>T119+T123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72</v>
      </c>
      <c r="AU118" s="17" t="s">
        <v>120</v>
      </c>
      <c r="BK118" s="195">
        <f>BK119+BK123</f>
        <v>0</v>
      </c>
    </row>
    <row r="119" s="11" customFormat="1" ht="25.92" customHeight="1">
      <c r="A119" s="11"/>
      <c r="B119" s="196"/>
      <c r="C119" s="197"/>
      <c r="D119" s="198" t="s">
        <v>72</v>
      </c>
      <c r="E119" s="199" t="s">
        <v>136</v>
      </c>
      <c r="F119" s="199" t="s">
        <v>137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SUM(P120:P122)</f>
        <v>0</v>
      </c>
      <c r="Q119" s="204"/>
      <c r="R119" s="205">
        <f>SUM(R120:R122)</f>
        <v>0</v>
      </c>
      <c r="S119" s="204"/>
      <c r="T119" s="206">
        <f>SUM(T120:T122)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80</v>
      </c>
      <c r="AT119" s="208" t="s">
        <v>72</v>
      </c>
      <c r="AU119" s="208" t="s">
        <v>73</v>
      </c>
      <c r="AY119" s="207" t="s">
        <v>138</v>
      </c>
      <c r="BK119" s="209">
        <f>SUM(BK120:BK122)</f>
        <v>0</v>
      </c>
    </row>
    <row r="120" s="2" customFormat="1" ht="33" customHeight="1">
      <c r="A120" s="38"/>
      <c r="B120" s="39"/>
      <c r="C120" s="210" t="s">
        <v>229</v>
      </c>
      <c r="D120" s="210" t="s">
        <v>139</v>
      </c>
      <c r="E120" s="211" t="s">
        <v>343</v>
      </c>
      <c r="F120" s="212" t="s">
        <v>344</v>
      </c>
      <c r="G120" s="213" t="s">
        <v>265</v>
      </c>
      <c r="H120" s="214">
        <v>110.592</v>
      </c>
      <c r="I120" s="215"/>
      <c r="J120" s="216">
        <f>ROUND(I120*H120,2)</f>
        <v>0</v>
      </c>
      <c r="K120" s="212" t="s">
        <v>143</v>
      </c>
      <c r="L120" s="44"/>
      <c r="M120" s="217" t="s">
        <v>1</v>
      </c>
      <c r="N120" s="218" t="s">
        <v>38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144</v>
      </c>
      <c r="AT120" s="221" t="s">
        <v>139</v>
      </c>
      <c r="AU120" s="221" t="s">
        <v>80</v>
      </c>
      <c r="AY120" s="17" t="s">
        <v>138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80</v>
      </c>
      <c r="BK120" s="222">
        <f>ROUND(I120*H120,2)</f>
        <v>0</v>
      </c>
      <c r="BL120" s="17" t="s">
        <v>144</v>
      </c>
      <c r="BM120" s="221" t="s">
        <v>348</v>
      </c>
    </row>
    <row r="121" s="2" customFormat="1">
      <c r="A121" s="38"/>
      <c r="B121" s="39"/>
      <c r="C121" s="40"/>
      <c r="D121" s="223" t="s">
        <v>145</v>
      </c>
      <c r="E121" s="40"/>
      <c r="F121" s="224" t="s">
        <v>345</v>
      </c>
      <c r="G121" s="40"/>
      <c r="H121" s="40"/>
      <c r="I121" s="225"/>
      <c r="J121" s="40"/>
      <c r="K121" s="40"/>
      <c r="L121" s="44"/>
      <c r="M121" s="226"/>
      <c r="N121" s="227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145</v>
      </c>
      <c r="AU121" s="17" t="s">
        <v>80</v>
      </c>
    </row>
    <row r="122" s="2" customFormat="1">
      <c r="A122" s="38"/>
      <c r="B122" s="39"/>
      <c r="C122" s="40"/>
      <c r="D122" s="228" t="s">
        <v>147</v>
      </c>
      <c r="E122" s="40"/>
      <c r="F122" s="229" t="s">
        <v>346</v>
      </c>
      <c r="G122" s="40"/>
      <c r="H122" s="40"/>
      <c r="I122" s="225"/>
      <c r="J122" s="40"/>
      <c r="K122" s="40"/>
      <c r="L122" s="44"/>
      <c r="M122" s="226"/>
      <c r="N122" s="22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147</v>
      </c>
      <c r="AU122" s="17" t="s">
        <v>80</v>
      </c>
    </row>
    <row r="123" s="11" customFormat="1" ht="25.92" customHeight="1">
      <c r="A123" s="11"/>
      <c r="B123" s="196"/>
      <c r="C123" s="197"/>
      <c r="D123" s="198" t="s">
        <v>72</v>
      </c>
      <c r="E123" s="199" t="s">
        <v>254</v>
      </c>
      <c r="F123" s="199" t="s">
        <v>255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SUM(P124:P142)</f>
        <v>0</v>
      </c>
      <c r="Q123" s="204"/>
      <c r="R123" s="205">
        <f>SUM(R124:R142)</f>
        <v>0</v>
      </c>
      <c r="S123" s="204"/>
      <c r="T123" s="206">
        <f>SUM(T124:T142)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80</v>
      </c>
      <c r="AT123" s="208" t="s">
        <v>72</v>
      </c>
      <c r="AU123" s="208" t="s">
        <v>73</v>
      </c>
      <c r="AY123" s="207" t="s">
        <v>138</v>
      </c>
      <c r="BK123" s="209">
        <f>SUM(BK124:BK142)</f>
        <v>0</v>
      </c>
    </row>
    <row r="124" s="2" customFormat="1" ht="44.25" customHeight="1">
      <c r="A124" s="38"/>
      <c r="B124" s="39"/>
      <c r="C124" s="210" t="s">
        <v>8</v>
      </c>
      <c r="D124" s="210" t="s">
        <v>139</v>
      </c>
      <c r="E124" s="211" t="s">
        <v>349</v>
      </c>
      <c r="F124" s="212" t="s">
        <v>345</v>
      </c>
      <c r="G124" s="213" t="s">
        <v>265</v>
      </c>
      <c r="H124" s="214">
        <v>44.659999999999997</v>
      </c>
      <c r="I124" s="215"/>
      <c r="J124" s="216">
        <f>ROUND(I124*H124,2)</f>
        <v>0</v>
      </c>
      <c r="K124" s="212" t="s">
        <v>143</v>
      </c>
      <c r="L124" s="44"/>
      <c r="M124" s="217" t="s">
        <v>1</v>
      </c>
      <c r="N124" s="218" t="s">
        <v>38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144</v>
      </c>
      <c r="AT124" s="221" t="s">
        <v>139</v>
      </c>
      <c r="AU124" s="221" t="s">
        <v>80</v>
      </c>
      <c r="AY124" s="17" t="s">
        <v>138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80</v>
      </c>
      <c r="BK124" s="222">
        <f>ROUND(I124*H124,2)</f>
        <v>0</v>
      </c>
      <c r="BL124" s="17" t="s">
        <v>144</v>
      </c>
      <c r="BM124" s="221" t="s">
        <v>350</v>
      </c>
    </row>
    <row r="125" s="2" customFormat="1">
      <c r="A125" s="38"/>
      <c r="B125" s="39"/>
      <c r="C125" s="40"/>
      <c r="D125" s="223" t="s">
        <v>145</v>
      </c>
      <c r="E125" s="40"/>
      <c r="F125" s="224" t="s">
        <v>345</v>
      </c>
      <c r="G125" s="40"/>
      <c r="H125" s="40"/>
      <c r="I125" s="225"/>
      <c r="J125" s="40"/>
      <c r="K125" s="40"/>
      <c r="L125" s="44"/>
      <c r="M125" s="226"/>
      <c r="N125" s="22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145</v>
      </c>
      <c r="AU125" s="17" t="s">
        <v>80</v>
      </c>
    </row>
    <row r="126" s="2" customFormat="1">
      <c r="A126" s="38"/>
      <c r="B126" s="39"/>
      <c r="C126" s="40"/>
      <c r="D126" s="228" t="s">
        <v>147</v>
      </c>
      <c r="E126" s="40"/>
      <c r="F126" s="229" t="s">
        <v>351</v>
      </c>
      <c r="G126" s="40"/>
      <c r="H126" s="40"/>
      <c r="I126" s="225"/>
      <c r="J126" s="40"/>
      <c r="K126" s="40"/>
      <c r="L126" s="44"/>
      <c r="M126" s="226"/>
      <c r="N126" s="22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147</v>
      </c>
      <c r="AU126" s="17" t="s">
        <v>80</v>
      </c>
    </row>
    <row r="127" s="2" customFormat="1" ht="44.25" customHeight="1">
      <c r="A127" s="38"/>
      <c r="B127" s="39"/>
      <c r="C127" s="210" t="s">
        <v>191</v>
      </c>
      <c r="D127" s="210" t="s">
        <v>139</v>
      </c>
      <c r="E127" s="211" t="s">
        <v>352</v>
      </c>
      <c r="F127" s="212" t="s">
        <v>353</v>
      </c>
      <c r="G127" s="213" t="s">
        <v>265</v>
      </c>
      <c r="H127" s="214">
        <v>20.876000000000001</v>
      </c>
      <c r="I127" s="215"/>
      <c r="J127" s="216">
        <f>ROUND(I127*H127,2)</f>
        <v>0</v>
      </c>
      <c r="K127" s="212" t="s">
        <v>143</v>
      </c>
      <c r="L127" s="44"/>
      <c r="M127" s="217" t="s">
        <v>1</v>
      </c>
      <c r="N127" s="218" t="s">
        <v>38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144</v>
      </c>
      <c r="AT127" s="221" t="s">
        <v>139</v>
      </c>
      <c r="AU127" s="221" t="s">
        <v>80</v>
      </c>
      <c r="AY127" s="17" t="s">
        <v>138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80</v>
      </c>
      <c r="BK127" s="222">
        <f>ROUND(I127*H127,2)</f>
        <v>0</v>
      </c>
      <c r="BL127" s="17" t="s">
        <v>144</v>
      </c>
      <c r="BM127" s="221" t="s">
        <v>354</v>
      </c>
    </row>
    <row r="128" s="2" customFormat="1">
      <c r="A128" s="38"/>
      <c r="B128" s="39"/>
      <c r="C128" s="40"/>
      <c r="D128" s="223" t="s">
        <v>145</v>
      </c>
      <c r="E128" s="40"/>
      <c r="F128" s="224" t="s">
        <v>353</v>
      </c>
      <c r="G128" s="40"/>
      <c r="H128" s="40"/>
      <c r="I128" s="225"/>
      <c r="J128" s="40"/>
      <c r="K128" s="40"/>
      <c r="L128" s="44"/>
      <c r="M128" s="226"/>
      <c r="N128" s="22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145</v>
      </c>
      <c r="AU128" s="17" t="s">
        <v>80</v>
      </c>
    </row>
    <row r="129" s="2" customFormat="1">
      <c r="A129" s="38"/>
      <c r="B129" s="39"/>
      <c r="C129" s="40"/>
      <c r="D129" s="228" t="s">
        <v>147</v>
      </c>
      <c r="E129" s="40"/>
      <c r="F129" s="229" t="s">
        <v>355</v>
      </c>
      <c r="G129" s="40"/>
      <c r="H129" s="40"/>
      <c r="I129" s="225"/>
      <c r="J129" s="40"/>
      <c r="K129" s="40"/>
      <c r="L129" s="44"/>
      <c r="M129" s="226"/>
      <c r="N129" s="22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147</v>
      </c>
      <c r="AU129" s="17" t="s">
        <v>80</v>
      </c>
    </row>
    <row r="130" s="2" customFormat="1" ht="37.8" customHeight="1">
      <c r="A130" s="38"/>
      <c r="B130" s="39"/>
      <c r="C130" s="210" t="s">
        <v>180</v>
      </c>
      <c r="D130" s="210" t="s">
        <v>139</v>
      </c>
      <c r="E130" s="211" t="s">
        <v>356</v>
      </c>
      <c r="F130" s="212" t="s">
        <v>357</v>
      </c>
      <c r="G130" s="213" t="s">
        <v>265</v>
      </c>
      <c r="H130" s="214">
        <v>60.284999999999997</v>
      </c>
      <c r="I130" s="215"/>
      <c r="J130" s="216">
        <f>ROUND(I130*H130,2)</f>
        <v>0</v>
      </c>
      <c r="K130" s="212" t="s">
        <v>143</v>
      </c>
      <c r="L130" s="44"/>
      <c r="M130" s="217" t="s">
        <v>1</v>
      </c>
      <c r="N130" s="218" t="s">
        <v>38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144</v>
      </c>
      <c r="AT130" s="221" t="s">
        <v>139</v>
      </c>
      <c r="AU130" s="221" t="s">
        <v>80</v>
      </c>
      <c r="AY130" s="17" t="s">
        <v>138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80</v>
      </c>
      <c r="BK130" s="222">
        <f>ROUND(I130*H130,2)</f>
        <v>0</v>
      </c>
      <c r="BL130" s="17" t="s">
        <v>144</v>
      </c>
      <c r="BM130" s="221" t="s">
        <v>358</v>
      </c>
    </row>
    <row r="131" s="2" customFormat="1">
      <c r="A131" s="38"/>
      <c r="B131" s="39"/>
      <c r="C131" s="40"/>
      <c r="D131" s="223" t="s">
        <v>145</v>
      </c>
      <c r="E131" s="40"/>
      <c r="F131" s="224" t="s">
        <v>359</v>
      </c>
      <c r="G131" s="40"/>
      <c r="H131" s="40"/>
      <c r="I131" s="225"/>
      <c r="J131" s="40"/>
      <c r="K131" s="40"/>
      <c r="L131" s="44"/>
      <c r="M131" s="226"/>
      <c r="N131" s="22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80</v>
      </c>
    </row>
    <row r="132" s="2" customFormat="1">
      <c r="A132" s="38"/>
      <c r="B132" s="39"/>
      <c r="C132" s="40"/>
      <c r="D132" s="228" t="s">
        <v>147</v>
      </c>
      <c r="E132" s="40"/>
      <c r="F132" s="229" t="s">
        <v>360</v>
      </c>
      <c r="G132" s="40"/>
      <c r="H132" s="40"/>
      <c r="I132" s="225"/>
      <c r="J132" s="40"/>
      <c r="K132" s="40"/>
      <c r="L132" s="44"/>
      <c r="M132" s="226"/>
      <c r="N132" s="22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147</v>
      </c>
      <c r="AU132" s="17" t="s">
        <v>80</v>
      </c>
    </row>
    <row r="133" s="2" customFormat="1" ht="44.25" customHeight="1">
      <c r="A133" s="38"/>
      <c r="B133" s="39"/>
      <c r="C133" s="210" t="s">
        <v>361</v>
      </c>
      <c r="D133" s="210" t="s">
        <v>139</v>
      </c>
      <c r="E133" s="211" t="s">
        <v>349</v>
      </c>
      <c r="F133" s="212" t="s">
        <v>345</v>
      </c>
      <c r="G133" s="213" t="s">
        <v>265</v>
      </c>
      <c r="H133" s="214">
        <v>266.12400000000002</v>
      </c>
      <c r="I133" s="215"/>
      <c r="J133" s="216">
        <f>ROUND(I133*H133,2)</f>
        <v>0</v>
      </c>
      <c r="K133" s="212" t="s">
        <v>143</v>
      </c>
      <c r="L133" s="44"/>
      <c r="M133" s="217" t="s">
        <v>1</v>
      </c>
      <c r="N133" s="218" t="s">
        <v>38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144</v>
      </c>
      <c r="AT133" s="221" t="s">
        <v>139</v>
      </c>
      <c r="AU133" s="221" t="s">
        <v>80</v>
      </c>
      <c r="AY133" s="17" t="s">
        <v>138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80</v>
      </c>
      <c r="BK133" s="222">
        <f>ROUND(I133*H133,2)</f>
        <v>0</v>
      </c>
      <c r="BL133" s="17" t="s">
        <v>144</v>
      </c>
      <c r="BM133" s="221" t="s">
        <v>362</v>
      </c>
    </row>
    <row r="134" s="2" customFormat="1">
      <c r="A134" s="38"/>
      <c r="B134" s="39"/>
      <c r="C134" s="40"/>
      <c r="D134" s="223" t="s">
        <v>145</v>
      </c>
      <c r="E134" s="40"/>
      <c r="F134" s="224" t="s">
        <v>345</v>
      </c>
      <c r="G134" s="40"/>
      <c r="H134" s="40"/>
      <c r="I134" s="225"/>
      <c r="J134" s="40"/>
      <c r="K134" s="40"/>
      <c r="L134" s="44"/>
      <c r="M134" s="226"/>
      <c r="N134" s="22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145</v>
      </c>
      <c r="AU134" s="17" t="s">
        <v>80</v>
      </c>
    </row>
    <row r="135" s="2" customFormat="1">
      <c r="A135" s="38"/>
      <c r="B135" s="39"/>
      <c r="C135" s="40"/>
      <c r="D135" s="228" t="s">
        <v>147</v>
      </c>
      <c r="E135" s="40"/>
      <c r="F135" s="229" t="s">
        <v>351</v>
      </c>
      <c r="G135" s="40"/>
      <c r="H135" s="40"/>
      <c r="I135" s="225"/>
      <c r="J135" s="40"/>
      <c r="K135" s="40"/>
      <c r="L135" s="44"/>
      <c r="M135" s="226"/>
      <c r="N135" s="22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147</v>
      </c>
      <c r="AU135" s="17" t="s">
        <v>80</v>
      </c>
    </row>
    <row r="136" s="13" customFormat="1">
      <c r="A136" s="13"/>
      <c r="B136" s="240"/>
      <c r="C136" s="241"/>
      <c r="D136" s="223" t="s">
        <v>149</v>
      </c>
      <c r="E136" s="242" t="s">
        <v>1</v>
      </c>
      <c r="F136" s="243" t="s">
        <v>363</v>
      </c>
      <c r="G136" s="241"/>
      <c r="H136" s="244">
        <v>266.12400000000002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149</v>
      </c>
      <c r="AU136" s="250" t="s">
        <v>80</v>
      </c>
      <c r="AV136" s="13" t="s">
        <v>82</v>
      </c>
      <c r="AW136" s="13" t="s">
        <v>30</v>
      </c>
      <c r="AX136" s="13" t="s">
        <v>73</v>
      </c>
      <c r="AY136" s="250" t="s">
        <v>138</v>
      </c>
    </row>
    <row r="137" s="14" customFormat="1">
      <c r="A137" s="14"/>
      <c r="B137" s="251"/>
      <c r="C137" s="252"/>
      <c r="D137" s="223" t="s">
        <v>149</v>
      </c>
      <c r="E137" s="253" t="s">
        <v>1</v>
      </c>
      <c r="F137" s="254" t="s">
        <v>153</v>
      </c>
      <c r="G137" s="252"/>
      <c r="H137" s="255">
        <v>266.12400000000002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149</v>
      </c>
      <c r="AU137" s="261" t="s">
        <v>80</v>
      </c>
      <c r="AV137" s="14" t="s">
        <v>144</v>
      </c>
      <c r="AW137" s="14" t="s">
        <v>30</v>
      </c>
      <c r="AX137" s="14" t="s">
        <v>80</v>
      </c>
      <c r="AY137" s="261" t="s">
        <v>138</v>
      </c>
    </row>
    <row r="138" s="2" customFormat="1" ht="44.25" customHeight="1">
      <c r="A138" s="38"/>
      <c r="B138" s="39"/>
      <c r="C138" s="210" t="s">
        <v>186</v>
      </c>
      <c r="D138" s="210" t="s">
        <v>139</v>
      </c>
      <c r="E138" s="211" t="s">
        <v>352</v>
      </c>
      <c r="F138" s="212" t="s">
        <v>353</v>
      </c>
      <c r="G138" s="213" t="s">
        <v>265</v>
      </c>
      <c r="H138" s="214">
        <v>450.99000000000001</v>
      </c>
      <c r="I138" s="215"/>
      <c r="J138" s="216">
        <f>ROUND(I138*H138,2)</f>
        <v>0</v>
      </c>
      <c r="K138" s="212" t="s">
        <v>143</v>
      </c>
      <c r="L138" s="44"/>
      <c r="M138" s="217" t="s">
        <v>1</v>
      </c>
      <c r="N138" s="218" t="s">
        <v>38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144</v>
      </c>
      <c r="AT138" s="221" t="s">
        <v>139</v>
      </c>
      <c r="AU138" s="221" t="s">
        <v>80</v>
      </c>
      <c r="AY138" s="17" t="s">
        <v>138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80</v>
      </c>
      <c r="BK138" s="222">
        <f>ROUND(I138*H138,2)</f>
        <v>0</v>
      </c>
      <c r="BL138" s="17" t="s">
        <v>144</v>
      </c>
      <c r="BM138" s="221" t="s">
        <v>364</v>
      </c>
    </row>
    <row r="139" s="2" customFormat="1">
      <c r="A139" s="38"/>
      <c r="B139" s="39"/>
      <c r="C139" s="40"/>
      <c r="D139" s="223" t="s">
        <v>145</v>
      </c>
      <c r="E139" s="40"/>
      <c r="F139" s="224" t="s">
        <v>353</v>
      </c>
      <c r="G139" s="40"/>
      <c r="H139" s="40"/>
      <c r="I139" s="225"/>
      <c r="J139" s="40"/>
      <c r="K139" s="40"/>
      <c r="L139" s="44"/>
      <c r="M139" s="226"/>
      <c r="N139" s="22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80</v>
      </c>
    </row>
    <row r="140" s="2" customFormat="1">
      <c r="A140" s="38"/>
      <c r="B140" s="39"/>
      <c r="C140" s="40"/>
      <c r="D140" s="228" t="s">
        <v>147</v>
      </c>
      <c r="E140" s="40"/>
      <c r="F140" s="229" t="s">
        <v>355</v>
      </c>
      <c r="G140" s="40"/>
      <c r="H140" s="40"/>
      <c r="I140" s="225"/>
      <c r="J140" s="40"/>
      <c r="K140" s="40"/>
      <c r="L140" s="44"/>
      <c r="M140" s="226"/>
      <c r="N140" s="22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147</v>
      </c>
      <c r="AU140" s="17" t="s">
        <v>80</v>
      </c>
    </row>
    <row r="141" s="13" customFormat="1">
      <c r="A141" s="13"/>
      <c r="B141" s="240"/>
      <c r="C141" s="241"/>
      <c r="D141" s="223" t="s">
        <v>149</v>
      </c>
      <c r="E141" s="242" t="s">
        <v>1</v>
      </c>
      <c r="F141" s="243" t="s">
        <v>365</v>
      </c>
      <c r="G141" s="241"/>
      <c r="H141" s="244">
        <v>450.99000000000001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149</v>
      </c>
      <c r="AU141" s="250" t="s">
        <v>80</v>
      </c>
      <c r="AV141" s="13" t="s">
        <v>82</v>
      </c>
      <c r="AW141" s="13" t="s">
        <v>30</v>
      </c>
      <c r="AX141" s="13" t="s">
        <v>73</v>
      </c>
      <c r="AY141" s="250" t="s">
        <v>138</v>
      </c>
    </row>
    <row r="142" s="14" customFormat="1">
      <c r="A142" s="14"/>
      <c r="B142" s="251"/>
      <c r="C142" s="252"/>
      <c r="D142" s="223" t="s">
        <v>149</v>
      </c>
      <c r="E142" s="253" t="s">
        <v>1</v>
      </c>
      <c r="F142" s="254" t="s">
        <v>153</v>
      </c>
      <c r="G142" s="252"/>
      <c r="H142" s="255">
        <v>450.99000000000001</v>
      </c>
      <c r="I142" s="256"/>
      <c r="J142" s="252"/>
      <c r="K142" s="252"/>
      <c r="L142" s="257"/>
      <c r="M142" s="266"/>
      <c r="N142" s="267"/>
      <c r="O142" s="267"/>
      <c r="P142" s="267"/>
      <c r="Q142" s="267"/>
      <c r="R142" s="267"/>
      <c r="S142" s="267"/>
      <c r="T142" s="26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149</v>
      </c>
      <c r="AU142" s="261" t="s">
        <v>80</v>
      </c>
      <c r="AV142" s="14" t="s">
        <v>144</v>
      </c>
      <c r="AW142" s="14" t="s">
        <v>30</v>
      </c>
      <c r="AX142" s="14" t="s">
        <v>80</v>
      </c>
      <c r="AY142" s="261" t="s">
        <v>138</v>
      </c>
    </row>
    <row r="143" s="2" customFormat="1" ht="6.96" customHeight="1">
      <c r="A143" s="38"/>
      <c r="B143" s="66"/>
      <c r="C143" s="67"/>
      <c r="D143" s="67"/>
      <c r="E143" s="67"/>
      <c r="F143" s="67"/>
      <c r="G143" s="67"/>
      <c r="H143" s="67"/>
      <c r="I143" s="67"/>
      <c r="J143" s="67"/>
      <c r="K143" s="67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/eFZrW63P7kJ5zI+EMTDFqfTM7p9HCbfRXKmqVnAf1tsGVCjumXUZvWm8byDBFKhIlu6HeYG03epo9mY14Xheg==" hashValue="DZQv+P9bZ3Yi+BqDKbHqA9D4qt0+uAQZ59tMd81yqAAvNUFskY7dNn9APw0KdunR8eUy8NJK4HQ1i9RUJD8oiA==" algorithmName="SHA-512" password="CC35"/>
  <autoFilter ref="C117:K14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hyperlinks>
    <hyperlink ref="F122" r:id="rId1" display="https://podminky.urs.cz/item/CS_URS_2023_01/171201231"/>
    <hyperlink ref="F126" r:id="rId2" display="https://podminky.urs.cz/item/CS_URS_2023_01/997013873"/>
    <hyperlink ref="F129" r:id="rId3" display="https://podminky.urs.cz/item/CS_URS_2023_01/997013875"/>
    <hyperlink ref="F132" r:id="rId4" display="https://podminky.urs.cz/item/CS_URS_2023_01/997013861"/>
    <hyperlink ref="F135" r:id="rId5" display="https://podminky.urs.cz/item/CS_URS_2023_01/997013873"/>
    <hyperlink ref="F140" r:id="rId6" display="https://podminky.urs.cz/item/CS_URS_2023_01/99701387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Šternberk, Chodníky ul. Jívavská - Nabídkový rozpočet s výkazem výměr - 01/2023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366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ROUND((SUM(BE121:BE312)),  2)</f>
        <v>0</v>
      </c>
      <c r="G33" s="38"/>
      <c r="H33" s="38"/>
      <c r="I33" s="155">
        <v>0.20999999999999999</v>
      </c>
      <c r="J33" s="154">
        <f>ROUND(((SUM(BE121:BE312))*I33),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ROUND((SUM(BF121:BF312)),  2)</f>
        <v>0</v>
      </c>
      <c r="G34" s="38"/>
      <c r="H34" s="38"/>
      <c r="I34" s="155">
        <v>0.14999999999999999</v>
      </c>
      <c r="J34" s="154">
        <f>ROUND(((SUM(BF121:BF312))*I34),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ROUND((SUM(BG121:BG312)),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ROUND((SUM(BH121:BH312)),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ROUND((SUM(BI121:BI312)),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Šternberk, Chodníky ul. Jívavská - Nabídkový rozpočet s výkazem výměr - 01/2023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101.1 - SO 101.1 – Chodníky - Přímé výdaje na hlavní část projektu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367</v>
      </c>
      <c r="E98" s="182"/>
      <c r="F98" s="182"/>
      <c r="G98" s="182"/>
      <c r="H98" s="182"/>
      <c r="I98" s="182"/>
      <c r="J98" s="183">
        <f>J149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368</v>
      </c>
      <c r="E99" s="182"/>
      <c r="F99" s="182"/>
      <c r="G99" s="182"/>
      <c r="H99" s="182"/>
      <c r="I99" s="182"/>
      <c r="J99" s="183">
        <f>J155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122</v>
      </c>
      <c r="E100" s="182"/>
      <c r="F100" s="182"/>
      <c r="G100" s="182"/>
      <c r="H100" s="182"/>
      <c r="I100" s="182"/>
      <c r="J100" s="183">
        <f>J236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369</v>
      </c>
      <c r="E101" s="182"/>
      <c r="F101" s="182"/>
      <c r="G101" s="182"/>
      <c r="H101" s="182"/>
      <c r="I101" s="182"/>
      <c r="J101" s="183">
        <f>J309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123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Šternberk, Chodníky ul. Jívavská - Nabídkový rozpočet s výkazem výměr - 01/2023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30" customHeight="1">
      <c r="A113" s="38"/>
      <c r="B113" s="39"/>
      <c r="C113" s="40"/>
      <c r="D113" s="40"/>
      <c r="E113" s="76" t="str">
        <f>E9</f>
        <v>101.1 - SO 101.1 – Chodníky - Přímé výdaje na hlavní část projektu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6. 6. 2023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0" customFormat="1" ht="29.28" customHeight="1">
      <c r="A120" s="185"/>
      <c r="B120" s="186"/>
      <c r="C120" s="187" t="s">
        <v>124</v>
      </c>
      <c r="D120" s="188" t="s">
        <v>58</v>
      </c>
      <c r="E120" s="188" t="s">
        <v>54</v>
      </c>
      <c r="F120" s="188" t="s">
        <v>55</v>
      </c>
      <c r="G120" s="188" t="s">
        <v>125</v>
      </c>
      <c r="H120" s="188" t="s">
        <v>126</v>
      </c>
      <c r="I120" s="188" t="s">
        <v>127</v>
      </c>
      <c r="J120" s="188" t="s">
        <v>118</v>
      </c>
      <c r="K120" s="189" t="s">
        <v>128</v>
      </c>
      <c r="L120" s="190"/>
      <c r="M120" s="100" t="s">
        <v>1</v>
      </c>
      <c r="N120" s="101" t="s">
        <v>37</v>
      </c>
      <c r="O120" s="101" t="s">
        <v>129</v>
      </c>
      <c r="P120" s="101" t="s">
        <v>130</v>
      </c>
      <c r="Q120" s="101" t="s">
        <v>131</v>
      </c>
      <c r="R120" s="101" t="s">
        <v>132</v>
      </c>
      <c r="S120" s="101" t="s">
        <v>133</v>
      </c>
      <c r="T120" s="102" t="s">
        <v>134</v>
      </c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</row>
    <row r="121" s="2" customFormat="1" ht="22.8" customHeight="1">
      <c r="A121" s="38"/>
      <c r="B121" s="39"/>
      <c r="C121" s="107" t="s">
        <v>135</v>
      </c>
      <c r="D121" s="40"/>
      <c r="E121" s="40"/>
      <c r="F121" s="40"/>
      <c r="G121" s="40"/>
      <c r="H121" s="40"/>
      <c r="I121" s="40"/>
      <c r="J121" s="191">
        <f>BK121</f>
        <v>0</v>
      </c>
      <c r="K121" s="40"/>
      <c r="L121" s="44"/>
      <c r="M121" s="103"/>
      <c r="N121" s="192"/>
      <c r="O121" s="104"/>
      <c r="P121" s="193">
        <f>P122+P149+P155+P236+P309</f>
        <v>0</v>
      </c>
      <c r="Q121" s="104"/>
      <c r="R121" s="193">
        <f>R122+R149+R155+R236+R309</f>
        <v>1572.386224715</v>
      </c>
      <c r="S121" s="104"/>
      <c r="T121" s="194">
        <f>T122+T149+T155+T236+T309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120</v>
      </c>
      <c r="BK121" s="195">
        <f>BK122+BK149+BK155+BK236+BK309</f>
        <v>0</v>
      </c>
    </row>
    <row r="122" s="11" customFormat="1" ht="25.92" customHeight="1">
      <c r="A122" s="11"/>
      <c r="B122" s="196"/>
      <c r="C122" s="197"/>
      <c r="D122" s="198" t="s">
        <v>72</v>
      </c>
      <c r="E122" s="199" t="s">
        <v>136</v>
      </c>
      <c r="F122" s="199" t="s">
        <v>137</v>
      </c>
      <c r="G122" s="197"/>
      <c r="H122" s="197"/>
      <c r="I122" s="200"/>
      <c r="J122" s="201">
        <f>BK122</f>
        <v>0</v>
      </c>
      <c r="K122" s="197"/>
      <c r="L122" s="202"/>
      <c r="M122" s="203"/>
      <c r="N122" s="204"/>
      <c r="O122" s="204"/>
      <c r="P122" s="205">
        <f>SUM(P123:P148)</f>
        <v>0</v>
      </c>
      <c r="Q122" s="204"/>
      <c r="R122" s="205">
        <f>SUM(R123:R148)</f>
        <v>0.012500000000000001</v>
      </c>
      <c r="S122" s="204"/>
      <c r="T122" s="206">
        <f>SUM(T123:T148)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80</v>
      </c>
      <c r="AT122" s="208" t="s">
        <v>72</v>
      </c>
      <c r="AU122" s="208" t="s">
        <v>73</v>
      </c>
      <c r="AY122" s="207" t="s">
        <v>138</v>
      </c>
      <c r="BK122" s="209">
        <f>SUM(BK123:BK148)</f>
        <v>0</v>
      </c>
    </row>
    <row r="123" s="2" customFormat="1" ht="24.15" customHeight="1">
      <c r="A123" s="38"/>
      <c r="B123" s="39"/>
      <c r="C123" s="210" t="s">
        <v>80</v>
      </c>
      <c r="D123" s="210" t="s">
        <v>139</v>
      </c>
      <c r="E123" s="211" t="s">
        <v>370</v>
      </c>
      <c r="F123" s="212" t="s">
        <v>371</v>
      </c>
      <c r="G123" s="213" t="s">
        <v>142</v>
      </c>
      <c r="H123" s="214">
        <v>250</v>
      </c>
      <c r="I123" s="215"/>
      <c r="J123" s="216">
        <f>ROUND(I123*H123,2)</f>
        <v>0</v>
      </c>
      <c r="K123" s="212" t="s">
        <v>143</v>
      </c>
      <c r="L123" s="44"/>
      <c r="M123" s="217" t="s">
        <v>1</v>
      </c>
      <c r="N123" s="218" t="s">
        <v>38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144</v>
      </c>
      <c r="AT123" s="221" t="s">
        <v>139</v>
      </c>
      <c r="AU123" s="221" t="s">
        <v>80</v>
      </c>
      <c r="AY123" s="17" t="s">
        <v>138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80</v>
      </c>
      <c r="BK123" s="222">
        <f>ROUND(I123*H123,2)</f>
        <v>0</v>
      </c>
      <c r="BL123" s="17" t="s">
        <v>144</v>
      </c>
      <c r="BM123" s="221" t="s">
        <v>82</v>
      </c>
    </row>
    <row r="124" s="2" customFormat="1">
      <c r="A124" s="38"/>
      <c r="B124" s="39"/>
      <c r="C124" s="40"/>
      <c r="D124" s="223" t="s">
        <v>145</v>
      </c>
      <c r="E124" s="40"/>
      <c r="F124" s="224" t="s">
        <v>372</v>
      </c>
      <c r="G124" s="40"/>
      <c r="H124" s="40"/>
      <c r="I124" s="225"/>
      <c r="J124" s="40"/>
      <c r="K124" s="40"/>
      <c r="L124" s="44"/>
      <c r="M124" s="226"/>
      <c r="N124" s="22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80</v>
      </c>
    </row>
    <row r="125" s="2" customFormat="1">
      <c r="A125" s="38"/>
      <c r="B125" s="39"/>
      <c r="C125" s="40"/>
      <c r="D125" s="228" t="s">
        <v>147</v>
      </c>
      <c r="E125" s="40"/>
      <c r="F125" s="229" t="s">
        <v>373</v>
      </c>
      <c r="G125" s="40"/>
      <c r="H125" s="40"/>
      <c r="I125" s="225"/>
      <c r="J125" s="40"/>
      <c r="K125" s="40"/>
      <c r="L125" s="44"/>
      <c r="M125" s="226"/>
      <c r="N125" s="22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147</v>
      </c>
      <c r="AU125" s="17" t="s">
        <v>80</v>
      </c>
    </row>
    <row r="126" s="13" customFormat="1">
      <c r="A126" s="13"/>
      <c r="B126" s="240"/>
      <c r="C126" s="241"/>
      <c r="D126" s="223" t="s">
        <v>149</v>
      </c>
      <c r="E126" s="242" t="s">
        <v>1</v>
      </c>
      <c r="F126" s="243" t="s">
        <v>374</v>
      </c>
      <c r="G126" s="241"/>
      <c r="H126" s="244">
        <v>250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149</v>
      </c>
      <c r="AU126" s="250" t="s">
        <v>80</v>
      </c>
      <c r="AV126" s="13" t="s">
        <v>82</v>
      </c>
      <c r="AW126" s="13" t="s">
        <v>30</v>
      </c>
      <c r="AX126" s="13" t="s">
        <v>73</v>
      </c>
      <c r="AY126" s="250" t="s">
        <v>138</v>
      </c>
    </row>
    <row r="127" s="14" customFormat="1">
      <c r="A127" s="14"/>
      <c r="B127" s="251"/>
      <c r="C127" s="252"/>
      <c r="D127" s="223" t="s">
        <v>149</v>
      </c>
      <c r="E127" s="253" t="s">
        <v>1</v>
      </c>
      <c r="F127" s="254" t="s">
        <v>153</v>
      </c>
      <c r="G127" s="252"/>
      <c r="H127" s="255">
        <v>250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1" t="s">
        <v>149</v>
      </c>
      <c r="AU127" s="261" t="s">
        <v>80</v>
      </c>
      <c r="AV127" s="14" t="s">
        <v>144</v>
      </c>
      <c r="AW127" s="14" t="s">
        <v>30</v>
      </c>
      <c r="AX127" s="14" t="s">
        <v>80</v>
      </c>
      <c r="AY127" s="261" t="s">
        <v>138</v>
      </c>
    </row>
    <row r="128" s="2" customFormat="1" ht="24.15" customHeight="1">
      <c r="A128" s="38"/>
      <c r="B128" s="39"/>
      <c r="C128" s="210" t="s">
        <v>82</v>
      </c>
      <c r="D128" s="210" t="s">
        <v>139</v>
      </c>
      <c r="E128" s="211" t="s">
        <v>375</v>
      </c>
      <c r="F128" s="212" t="s">
        <v>376</v>
      </c>
      <c r="G128" s="213" t="s">
        <v>142</v>
      </c>
      <c r="H128" s="214">
        <v>275</v>
      </c>
      <c r="I128" s="215"/>
      <c r="J128" s="216">
        <f>ROUND(I128*H128,2)</f>
        <v>0</v>
      </c>
      <c r="K128" s="212" t="s">
        <v>143</v>
      </c>
      <c r="L128" s="44"/>
      <c r="M128" s="217" t="s">
        <v>1</v>
      </c>
      <c r="N128" s="218" t="s">
        <v>38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144</v>
      </c>
      <c r="AT128" s="221" t="s">
        <v>139</v>
      </c>
      <c r="AU128" s="221" t="s">
        <v>80</v>
      </c>
      <c r="AY128" s="17" t="s">
        <v>138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80</v>
      </c>
      <c r="BK128" s="222">
        <f>ROUND(I128*H128,2)</f>
        <v>0</v>
      </c>
      <c r="BL128" s="17" t="s">
        <v>144</v>
      </c>
      <c r="BM128" s="221" t="s">
        <v>144</v>
      </c>
    </row>
    <row r="129" s="2" customFormat="1">
      <c r="A129" s="38"/>
      <c r="B129" s="39"/>
      <c r="C129" s="40"/>
      <c r="D129" s="223" t="s">
        <v>145</v>
      </c>
      <c r="E129" s="40"/>
      <c r="F129" s="224" t="s">
        <v>377</v>
      </c>
      <c r="G129" s="40"/>
      <c r="H129" s="40"/>
      <c r="I129" s="225"/>
      <c r="J129" s="40"/>
      <c r="K129" s="40"/>
      <c r="L129" s="44"/>
      <c r="M129" s="226"/>
      <c r="N129" s="22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145</v>
      </c>
      <c r="AU129" s="17" t="s">
        <v>80</v>
      </c>
    </row>
    <row r="130" s="2" customFormat="1">
      <c r="A130" s="38"/>
      <c r="B130" s="39"/>
      <c r="C130" s="40"/>
      <c r="D130" s="228" t="s">
        <v>147</v>
      </c>
      <c r="E130" s="40"/>
      <c r="F130" s="229" t="s">
        <v>378</v>
      </c>
      <c r="G130" s="40"/>
      <c r="H130" s="40"/>
      <c r="I130" s="225"/>
      <c r="J130" s="40"/>
      <c r="K130" s="40"/>
      <c r="L130" s="44"/>
      <c r="M130" s="226"/>
      <c r="N130" s="22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147</v>
      </c>
      <c r="AU130" s="17" t="s">
        <v>80</v>
      </c>
    </row>
    <row r="131" s="13" customFormat="1">
      <c r="A131" s="13"/>
      <c r="B131" s="240"/>
      <c r="C131" s="241"/>
      <c r="D131" s="223" t="s">
        <v>149</v>
      </c>
      <c r="E131" s="242" t="s">
        <v>1</v>
      </c>
      <c r="F131" s="243" t="s">
        <v>379</v>
      </c>
      <c r="G131" s="241"/>
      <c r="H131" s="244">
        <v>275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149</v>
      </c>
      <c r="AU131" s="250" t="s">
        <v>80</v>
      </c>
      <c r="AV131" s="13" t="s">
        <v>82</v>
      </c>
      <c r="AW131" s="13" t="s">
        <v>30</v>
      </c>
      <c r="AX131" s="13" t="s">
        <v>73</v>
      </c>
      <c r="AY131" s="250" t="s">
        <v>138</v>
      </c>
    </row>
    <row r="132" s="14" customFormat="1">
      <c r="A132" s="14"/>
      <c r="B132" s="251"/>
      <c r="C132" s="252"/>
      <c r="D132" s="223" t="s">
        <v>149</v>
      </c>
      <c r="E132" s="253" t="s">
        <v>1</v>
      </c>
      <c r="F132" s="254" t="s">
        <v>153</v>
      </c>
      <c r="G132" s="252"/>
      <c r="H132" s="255">
        <v>275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149</v>
      </c>
      <c r="AU132" s="261" t="s">
        <v>80</v>
      </c>
      <c r="AV132" s="14" t="s">
        <v>144</v>
      </c>
      <c r="AW132" s="14" t="s">
        <v>30</v>
      </c>
      <c r="AX132" s="14" t="s">
        <v>80</v>
      </c>
      <c r="AY132" s="261" t="s">
        <v>138</v>
      </c>
    </row>
    <row r="133" s="2" customFormat="1" ht="24.15" customHeight="1">
      <c r="A133" s="38"/>
      <c r="B133" s="39"/>
      <c r="C133" s="210" t="s">
        <v>160</v>
      </c>
      <c r="D133" s="210" t="s">
        <v>139</v>
      </c>
      <c r="E133" s="211" t="s">
        <v>380</v>
      </c>
      <c r="F133" s="212" t="s">
        <v>381</v>
      </c>
      <c r="G133" s="213" t="s">
        <v>142</v>
      </c>
      <c r="H133" s="214">
        <v>1347.3240000000001</v>
      </c>
      <c r="I133" s="215"/>
      <c r="J133" s="216">
        <f>ROUND(I133*H133,2)</f>
        <v>0</v>
      </c>
      <c r="K133" s="212" t="s">
        <v>143</v>
      </c>
      <c r="L133" s="44"/>
      <c r="M133" s="217" t="s">
        <v>1</v>
      </c>
      <c r="N133" s="218" t="s">
        <v>38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144</v>
      </c>
      <c r="AT133" s="221" t="s">
        <v>139</v>
      </c>
      <c r="AU133" s="221" t="s">
        <v>80</v>
      </c>
      <c r="AY133" s="17" t="s">
        <v>138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80</v>
      </c>
      <c r="BK133" s="222">
        <f>ROUND(I133*H133,2)</f>
        <v>0</v>
      </c>
      <c r="BL133" s="17" t="s">
        <v>144</v>
      </c>
      <c r="BM133" s="221" t="s">
        <v>163</v>
      </c>
    </row>
    <row r="134" s="2" customFormat="1">
      <c r="A134" s="38"/>
      <c r="B134" s="39"/>
      <c r="C134" s="40"/>
      <c r="D134" s="223" t="s">
        <v>145</v>
      </c>
      <c r="E134" s="40"/>
      <c r="F134" s="224" t="s">
        <v>382</v>
      </c>
      <c r="G134" s="40"/>
      <c r="H134" s="40"/>
      <c r="I134" s="225"/>
      <c r="J134" s="40"/>
      <c r="K134" s="40"/>
      <c r="L134" s="44"/>
      <c r="M134" s="226"/>
      <c r="N134" s="22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145</v>
      </c>
      <c r="AU134" s="17" t="s">
        <v>80</v>
      </c>
    </row>
    <row r="135" s="2" customFormat="1">
      <c r="A135" s="38"/>
      <c r="B135" s="39"/>
      <c r="C135" s="40"/>
      <c r="D135" s="228" t="s">
        <v>147</v>
      </c>
      <c r="E135" s="40"/>
      <c r="F135" s="229" t="s">
        <v>383</v>
      </c>
      <c r="G135" s="40"/>
      <c r="H135" s="40"/>
      <c r="I135" s="225"/>
      <c r="J135" s="40"/>
      <c r="K135" s="40"/>
      <c r="L135" s="44"/>
      <c r="M135" s="226"/>
      <c r="N135" s="22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147</v>
      </c>
      <c r="AU135" s="17" t="s">
        <v>80</v>
      </c>
    </row>
    <row r="136" s="13" customFormat="1">
      <c r="A136" s="13"/>
      <c r="B136" s="240"/>
      <c r="C136" s="241"/>
      <c r="D136" s="223" t="s">
        <v>149</v>
      </c>
      <c r="E136" s="242" t="s">
        <v>1</v>
      </c>
      <c r="F136" s="243" t="s">
        <v>384</v>
      </c>
      <c r="G136" s="241"/>
      <c r="H136" s="244">
        <v>1083.1369999999999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149</v>
      </c>
      <c r="AU136" s="250" t="s">
        <v>80</v>
      </c>
      <c r="AV136" s="13" t="s">
        <v>82</v>
      </c>
      <c r="AW136" s="13" t="s">
        <v>30</v>
      </c>
      <c r="AX136" s="13" t="s">
        <v>73</v>
      </c>
      <c r="AY136" s="250" t="s">
        <v>138</v>
      </c>
    </row>
    <row r="137" s="13" customFormat="1">
      <c r="A137" s="13"/>
      <c r="B137" s="240"/>
      <c r="C137" s="241"/>
      <c r="D137" s="223" t="s">
        <v>149</v>
      </c>
      <c r="E137" s="242" t="s">
        <v>1</v>
      </c>
      <c r="F137" s="243" t="s">
        <v>385</v>
      </c>
      <c r="G137" s="241"/>
      <c r="H137" s="244">
        <v>78.308999999999998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149</v>
      </c>
      <c r="AU137" s="250" t="s">
        <v>80</v>
      </c>
      <c r="AV137" s="13" t="s">
        <v>82</v>
      </c>
      <c r="AW137" s="13" t="s">
        <v>30</v>
      </c>
      <c r="AX137" s="13" t="s">
        <v>73</v>
      </c>
      <c r="AY137" s="250" t="s">
        <v>138</v>
      </c>
    </row>
    <row r="138" s="13" customFormat="1">
      <c r="A138" s="13"/>
      <c r="B138" s="240"/>
      <c r="C138" s="241"/>
      <c r="D138" s="223" t="s">
        <v>149</v>
      </c>
      <c r="E138" s="242" t="s">
        <v>1</v>
      </c>
      <c r="F138" s="243" t="s">
        <v>386</v>
      </c>
      <c r="G138" s="241"/>
      <c r="H138" s="244">
        <v>185.87799999999999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149</v>
      </c>
      <c r="AU138" s="250" t="s">
        <v>80</v>
      </c>
      <c r="AV138" s="13" t="s">
        <v>82</v>
      </c>
      <c r="AW138" s="13" t="s">
        <v>30</v>
      </c>
      <c r="AX138" s="13" t="s">
        <v>73</v>
      </c>
      <c r="AY138" s="250" t="s">
        <v>138</v>
      </c>
    </row>
    <row r="139" s="14" customFormat="1">
      <c r="A139" s="14"/>
      <c r="B139" s="251"/>
      <c r="C139" s="252"/>
      <c r="D139" s="223" t="s">
        <v>149</v>
      </c>
      <c r="E139" s="253" t="s">
        <v>1</v>
      </c>
      <c r="F139" s="254" t="s">
        <v>153</v>
      </c>
      <c r="G139" s="252"/>
      <c r="H139" s="255">
        <v>1347.3240000000001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149</v>
      </c>
      <c r="AU139" s="261" t="s">
        <v>80</v>
      </c>
      <c r="AV139" s="14" t="s">
        <v>144</v>
      </c>
      <c r="AW139" s="14" t="s">
        <v>30</v>
      </c>
      <c r="AX139" s="14" t="s">
        <v>80</v>
      </c>
      <c r="AY139" s="261" t="s">
        <v>138</v>
      </c>
    </row>
    <row r="140" s="2" customFormat="1" ht="24.15" customHeight="1">
      <c r="A140" s="38"/>
      <c r="B140" s="39"/>
      <c r="C140" s="210" t="s">
        <v>144</v>
      </c>
      <c r="D140" s="210" t="s">
        <v>139</v>
      </c>
      <c r="E140" s="211" t="s">
        <v>387</v>
      </c>
      <c r="F140" s="212" t="s">
        <v>388</v>
      </c>
      <c r="G140" s="213" t="s">
        <v>142</v>
      </c>
      <c r="H140" s="214">
        <v>250</v>
      </c>
      <c r="I140" s="215"/>
      <c r="J140" s="216">
        <f>ROUND(I140*H140,2)</f>
        <v>0</v>
      </c>
      <c r="K140" s="212" t="s">
        <v>143</v>
      </c>
      <c r="L140" s="44"/>
      <c r="M140" s="217" t="s">
        <v>1</v>
      </c>
      <c r="N140" s="218" t="s">
        <v>38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144</v>
      </c>
      <c r="AT140" s="221" t="s">
        <v>139</v>
      </c>
      <c r="AU140" s="221" t="s">
        <v>80</v>
      </c>
      <c r="AY140" s="17" t="s">
        <v>138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80</v>
      </c>
      <c r="BK140" s="222">
        <f>ROUND(I140*H140,2)</f>
        <v>0</v>
      </c>
      <c r="BL140" s="17" t="s">
        <v>144</v>
      </c>
      <c r="BM140" s="221" t="s">
        <v>168</v>
      </c>
    </row>
    <row r="141" s="2" customFormat="1">
      <c r="A141" s="38"/>
      <c r="B141" s="39"/>
      <c r="C141" s="40"/>
      <c r="D141" s="223" t="s">
        <v>145</v>
      </c>
      <c r="E141" s="40"/>
      <c r="F141" s="224" t="s">
        <v>389</v>
      </c>
      <c r="G141" s="40"/>
      <c r="H141" s="40"/>
      <c r="I141" s="225"/>
      <c r="J141" s="40"/>
      <c r="K141" s="40"/>
      <c r="L141" s="44"/>
      <c r="M141" s="226"/>
      <c r="N141" s="22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80</v>
      </c>
    </row>
    <row r="142" s="2" customFormat="1">
      <c r="A142" s="38"/>
      <c r="B142" s="39"/>
      <c r="C142" s="40"/>
      <c r="D142" s="228" t="s">
        <v>147</v>
      </c>
      <c r="E142" s="40"/>
      <c r="F142" s="229" t="s">
        <v>390</v>
      </c>
      <c r="G142" s="40"/>
      <c r="H142" s="40"/>
      <c r="I142" s="225"/>
      <c r="J142" s="40"/>
      <c r="K142" s="40"/>
      <c r="L142" s="44"/>
      <c r="M142" s="226"/>
      <c r="N142" s="22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147</v>
      </c>
      <c r="AU142" s="17" t="s">
        <v>80</v>
      </c>
    </row>
    <row r="143" s="13" customFormat="1">
      <c r="A143" s="13"/>
      <c r="B143" s="240"/>
      <c r="C143" s="241"/>
      <c r="D143" s="223" t="s">
        <v>149</v>
      </c>
      <c r="E143" s="242" t="s">
        <v>1</v>
      </c>
      <c r="F143" s="243" t="s">
        <v>374</v>
      </c>
      <c r="G143" s="241"/>
      <c r="H143" s="244">
        <v>250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149</v>
      </c>
      <c r="AU143" s="250" t="s">
        <v>80</v>
      </c>
      <c r="AV143" s="13" t="s">
        <v>82</v>
      </c>
      <c r="AW143" s="13" t="s">
        <v>30</v>
      </c>
      <c r="AX143" s="13" t="s">
        <v>73</v>
      </c>
      <c r="AY143" s="250" t="s">
        <v>138</v>
      </c>
    </row>
    <row r="144" s="14" customFormat="1">
      <c r="A144" s="14"/>
      <c r="B144" s="251"/>
      <c r="C144" s="252"/>
      <c r="D144" s="223" t="s">
        <v>149</v>
      </c>
      <c r="E144" s="253" t="s">
        <v>1</v>
      </c>
      <c r="F144" s="254" t="s">
        <v>153</v>
      </c>
      <c r="G144" s="252"/>
      <c r="H144" s="255">
        <v>250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149</v>
      </c>
      <c r="AU144" s="261" t="s">
        <v>80</v>
      </c>
      <c r="AV144" s="14" t="s">
        <v>144</v>
      </c>
      <c r="AW144" s="14" t="s">
        <v>30</v>
      </c>
      <c r="AX144" s="14" t="s">
        <v>80</v>
      </c>
      <c r="AY144" s="261" t="s">
        <v>138</v>
      </c>
    </row>
    <row r="145" s="2" customFormat="1" ht="16.5" customHeight="1">
      <c r="A145" s="38"/>
      <c r="B145" s="39"/>
      <c r="C145" s="269" t="s">
        <v>171</v>
      </c>
      <c r="D145" s="269" t="s">
        <v>391</v>
      </c>
      <c r="E145" s="270" t="s">
        <v>392</v>
      </c>
      <c r="F145" s="271" t="s">
        <v>393</v>
      </c>
      <c r="G145" s="272" t="s">
        <v>394</v>
      </c>
      <c r="H145" s="273">
        <v>12.5</v>
      </c>
      <c r="I145" s="274"/>
      <c r="J145" s="275">
        <f>ROUND(I145*H145,2)</f>
        <v>0</v>
      </c>
      <c r="K145" s="271" t="s">
        <v>143</v>
      </c>
      <c r="L145" s="276"/>
      <c r="M145" s="277" t="s">
        <v>1</v>
      </c>
      <c r="N145" s="278" t="s">
        <v>38</v>
      </c>
      <c r="O145" s="91"/>
      <c r="P145" s="219">
        <f>O145*H145</f>
        <v>0</v>
      </c>
      <c r="Q145" s="219">
        <v>0.001</v>
      </c>
      <c r="R145" s="219">
        <f>Q145*H145</f>
        <v>0.012500000000000001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168</v>
      </c>
      <c r="AT145" s="221" t="s">
        <v>391</v>
      </c>
      <c r="AU145" s="221" t="s">
        <v>80</v>
      </c>
      <c r="AY145" s="17" t="s">
        <v>138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80</v>
      </c>
      <c r="BK145" s="222">
        <f>ROUND(I145*H145,2)</f>
        <v>0</v>
      </c>
      <c r="BL145" s="17" t="s">
        <v>144</v>
      </c>
      <c r="BM145" s="221" t="s">
        <v>174</v>
      </c>
    </row>
    <row r="146" s="2" customFormat="1">
      <c r="A146" s="38"/>
      <c r="B146" s="39"/>
      <c r="C146" s="40"/>
      <c r="D146" s="223" t="s">
        <v>145</v>
      </c>
      <c r="E146" s="40"/>
      <c r="F146" s="224" t="s">
        <v>393</v>
      </c>
      <c r="G146" s="40"/>
      <c r="H146" s="40"/>
      <c r="I146" s="225"/>
      <c r="J146" s="40"/>
      <c r="K146" s="40"/>
      <c r="L146" s="44"/>
      <c r="M146" s="226"/>
      <c r="N146" s="22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145</v>
      </c>
      <c r="AU146" s="17" t="s">
        <v>80</v>
      </c>
    </row>
    <row r="147" s="13" customFormat="1">
      <c r="A147" s="13"/>
      <c r="B147" s="240"/>
      <c r="C147" s="241"/>
      <c r="D147" s="223" t="s">
        <v>149</v>
      </c>
      <c r="E147" s="242" t="s">
        <v>1</v>
      </c>
      <c r="F147" s="243" t="s">
        <v>395</v>
      </c>
      <c r="G147" s="241"/>
      <c r="H147" s="244">
        <v>12.5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149</v>
      </c>
      <c r="AU147" s="250" t="s">
        <v>80</v>
      </c>
      <c r="AV147" s="13" t="s">
        <v>82</v>
      </c>
      <c r="AW147" s="13" t="s">
        <v>30</v>
      </c>
      <c r="AX147" s="13" t="s">
        <v>73</v>
      </c>
      <c r="AY147" s="250" t="s">
        <v>138</v>
      </c>
    </row>
    <row r="148" s="14" customFormat="1">
      <c r="A148" s="14"/>
      <c r="B148" s="251"/>
      <c r="C148" s="252"/>
      <c r="D148" s="223" t="s">
        <v>149</v>
      </c>
      <c r="E148" s="253" t="s">
        <v>1</v>
      </c>
      <c r="F148" s="254" t="s">
        <v>153</v>
      </c>
      <c r="G148" s="252"/>
      <c r="H148" s="255">
        <v>12.5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149</v>
      </c>
      <c r="AU148" s="261" t="s">
        <v>80</v>
      </c>
      <c r="AV148" s="14" t="s">
        <v>144</v>
      </c>
      <c r="AW148" s="14" t="s">
        <v>30</v>
      </c>
      <c r="AX148" s="14" t="s">
        <v>80</v>
      </c>
      <c r="AY148" s="261" t="s">
        <v>138</v>
      </c>
    </row>
    <row r="149" s="11" customFormat="1" ht="25.92" customHeight="1">
      <c r="A149" s="11"/>
      <c r="B149" s="196"/>
      <c r="C149" s="197"/>
      <c r="D149" s="198" t="s">
        <v>72</v>
      </c>
      <c r="E149" s="199" t="s">
        <v>396</v>
      </c>
      <c r="F149" s="199" t="s">
        <v>397</v>
      </c>
      <c r="G149" s="197"/>
      <c r="H149" s="197"/>
      <c r="I149" s="200"/>
      <c r="J149" s="201">
        <f>BK149</f>
        <v>0</v>
      </c>
      <c r="K149" s="197"/>
      <c r="L149" s="202"/>
      <c r="M149" s="203"/>
      <c r="N149" s="204"/>
      <c r="O149" s="204"/>
      <c r="P149" s="205">
        <f>SUM(P150:P154)</f>
        <v>0</v>
      </c>
      <c r="Q149" s="204"/>
      <c r="R149" s="205">
        <f>SUM(R150:R154)</f>
        <v>11.2032568</v>
      </c>
      <c r="S149" s="204"/>
      <c r="T149" s="206">
        <f>SUM(T150:T154)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07" t="s">
        <v>80</v>
      </c>
      <c r="AT149" s="208" t="s">
        <v>72</v>
      </c>
      <c r="AU149" s="208" t="s">
        <v>73</v>
      </c>
      <c r="AY149" s="207" t="s">
        <v>138</v>
      </c>
      <c r="BK149" s="209">
        <f>SUM(BK150:BK154)</f>
        <v>0</v>
      </c>
    </row>
    <row r="150" s="2" customFormat="1" ht="24.15" customHeight="1">
      <c r="A150" s="38"/>
      <c r="B150" s="39"/>
      <c r="C150" s="210" t="s">
        <v>80</v>
      </c>
      <c r="D150" s="210" t="s">
        <v>139</v>
      </c>
      <c r="E150" s="211" t="s">
        <v>398</v>
      </c>
      <c r="F150" s="212" t="s">
        <v>399</v>
      </c>
      <c r="G150" s="213" t="s">
        <v>250</v>
      </c>
      <c r="H150" s="214">
        <v>11</v>
      </c>
      <c r="I150" s="215"/>
      <c r="J150" s="216">
        <f>ROUND(I150*H150,2)</f>
        <v>0</v>
      </c>
      <c r="K150" s="212" t="s">
        <v>143</v>
      </c>
      <c r="L150" s="44"/>
      <c r="M150" s="217" t="s">
        <v>1</v>
      </c>
      <c r="N150" s="218" t="s">
        <v>38</v>
      </c>
      <c r="O150" s="91"/>
      <c r="P150" s="219">
        <f>O150*H150</f>
        <v>0</v>
      </c>
      <c r="Q150" s="219">
        <v>0.29756880000000002</v>
      </c>
      <c r="R150" s="219">
        <f>Q150*H150</f>
        <v>3.2732568000000004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144</v>
      </c>
      <c r="AT150" s="221" t="s">
        <v>139</v>
      </c>
      <c r="AU150" s="221" t="s">
        <v>80</v>
      </c>
      <c r="AY150" s="17" t="s">
        <v>138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80</v>
      </c>
      <c r="BK150" s="222">
        <f>ROUND(I150*H150,2)</f>
        <v>0</v>
      </c>
      <c r="BL150" s="17" t="s">
        <v>144</v>
      </c>
      <c r="BM150" s="221" t="s">
        <v>180</v>
      </c>
    </row>
    <row r="151" s="2" customFormat="1">
      <c r="A151" s="38"/>
      <c r="B151" s="39"/>
      <c r="C151" s="40"/>
      <c r="D151" s="223" t="s">
        <v>145</v>
      </c>
      <c r="E151" s="40"/>
      <c r="F151" s="224" t="s">
        <v>400</v>
      </c>
      <c r="G151" s="40"/>
      <c r="H151" s="40"/>
      <c r="I151" s="225"/>
      <c r="J151" s="40"/>
      <c r="K151" s="40"/>
      <c r="L151" s="44"/>
      <c r="M151" s="226"/>
      <c r="N151" s="22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145</v>
      </c>
      <c r="AU151" s="17" t="s">
        <v>80</v>
      </c>
    </row>
    <row r="152" s="2" customFormat="1">
      <c r="A152" s="38"/>
      <c r="B152" s="39"/>
      <c r="C152" s="40"/>
      <c r="D152" s="228" t="s">
        <v>147</v>
      </c>
      <c r="E152" s="40"/>
      <c r="F152" s="229" t="s">
        <v>401</v>
      </c>
      <c r="G152" s="40"/>
      <c r="H152" s="40"/>
      <c r="I152" s="225"/>
      <c r="J152" s="40"/>
      <c r="K152" s="40"/>
      <c r="L152" s="44"/>
      <c r="M152" s="226"/>
      <c r="N152" s="22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147</v>
      </c>
      <c r="AU152" s="17" t="s">
        <v>80</v>
      </c>
    </row>
    <row r="153" s="2" customFormat="1" ht="21.75" customHeight="1">
      <c r="A153" s="38"/>
      <c r="B153" s="39"/>
      <c r="C153" s="269" t="s">
        <v>82</v>
      </c>
      <c r="D153" s="269" t="s">
        <v>391</v>
      </c>
      <c r="E153" s="270" t="s">
        <v>402</v>
      </c>
      <c r="F153" s="271" t="s">
        <v>403</v>
      </c>
      <c r="G153" s="272" t="s">
        <v>295</v>
      </c>
      <c r="H153" s="273">
        <v>65</v>
      </c>
      <c r="I153" s="274"/>
      <c r="J153" s="275">
        <f>ROUND(I153*H153,2)</f>
        <v>0</v>
      </c>
      <c r="K153" s="271" t="s">
        <v>1</v>
      </c>
      <c r="L153" s="276"/>
      <c r="M153" s="277" t="s">
        <v>1</v>
      </c>
      <c r="N153" s="278" t="s">
        <v>38</v>
      </c>
      <c r="O153" s="91"/>
      <c r="P153" s="219">
        <f>O153*H153</f>
        <v>0</v>
      </c>
      <c r="Q153" s="219">
        <v>0.122</v>
      </c>
      <c r="R153" s="219">
        <f>Q153*H153</f>
        <v>7.9299999999999997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168</v>
      </c>
      <c r="AT153" s="221" t="s">
        <v>391</v>
      </c>
      <c r="AU153" s="221" t="s">
        <v>80</v>
      </c>
      <c r="AY153" s="17" t="s">
        <v>138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80</v>
      </c>
      <c r="BK153" s="222">
        <f>ROUND(I153*H153,2)</f>
        <v>0</v>
      </c>
      <c r="BL153" s="17" t="s">
        <v>144</v>
      </c>
      <c r="BM153" s="221" t="s">
        <v>186</v>
      </c>
    </row>
    <row r="154" s="2" customFormat="1">
      <c r="A154" s="38"/>
      <c r="B154" s="39"/>
      <c r="C154" s="40"/>
      <c r="D154" s="223" t="s">
        <v>145</v>
      </c>
      <c r="E154" s="40"/>
      <c r="F154" s="224" t="s">
        <v>403</v>
      </c>
      <c r="G154" s="40"/>
      <c r="H154" s="40"/>
      <c r="I154" s="225"/>
      <c r="J154" s="40"/>
      <c r="K154" s="40"/>
      <c r="L154" s="44"/>
      <c r="M154" s="226"/>
      <c r="N154" s="22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145</v>
      </c>
      <c r="AU154" s="17" t="s">
        <v>80</v>
      </c>
    </row>
    <row r="155" s="11" customFormat="1" ht="25.92" customHeight="1">
      <c r="A155" s="11"/>
      <c r="B155" s="196"/>
      <c r="C155" s="197"/>
      <c r="D155" s="198" t="s">
        <v>72</v>
      </c>
      <c r="E155" s="199" t="s">
        <v>404</v>
      </c>
      <c r="F155" s="199" t="s">
        <v>405</v>
      </c>
      <c r="G155" s="197"/>
      <c r="H155" s="197"/>
      <c r="I155" s="200"/>
      <c r="J155" s="201">
        <f>BK155</f>
        <v>0</v>
      </c>
      <c r="K155" s="197"/>
      <c r="L155" s="202"/>
      <c r="M155" s="203"/>
      <c r="N155" s="204"/>
      <c r="O155" s="204"/>
      <c r="P155" s="205">
        <f>SUM(P156:P235)</f>
        <v>0</v>
      </c>
      <c r="Q155" s="204"/>
      <c r="R155" s="205">
        <f>SUM(R156:R235)</f>
        <v>1065.1373346</v>
      </c>
      <c r="S155" s="204"/>
      <c r="T155" s="206">
        <f>SUM(T156:T235)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07" t="s">
        <v>80</v>
      </c>
      <c r="AT155" s="208" t="s">
        <v>72</v>
      </c>
      <c r="AU155" s="208" t="s">
        <v>73</v>
      </c>
      <c r="AY155" s="207" t="s">
        <v>138</v>
      </c>
      <c r="BK155" s="209">
        <f>SUM(BK156:BK235)</f>
        <v>0</v>
      </c>
    </row>
    <row r="156" s="2" customFormat="1" ht="24.15" customHeight="1">
      <c r="A156" s="38"/>
      <c r="B156" s="39"/>
      <c r="C156" s="210" t="s">
        <v>80</v>
      </c>
      <c r="D156" s="210" t="s">
        <v>139</v>
      </c>
      <c r="E156" s="211" t="s">
        <v>406</v>
      </c>
      <c r="F156" s="212" t="s">
        <v>407</v>
      </c>
      <c r="G156" s="213" t="s">
        <v>142</v>
      </c>
      <c r="H156" s="214">
        <v>985.721</v>
      </c>
      <c r="I156" s="215"/>
      <c r="J156" s="216">
        <f>ROUND(I156*H156,2)</f>
        <v>0</v>
      </c>
      <c r="K156" s="212" t="s">
        <v>143</v>
      </c>
      <c r="L156" s="44"/>
      <c r="M156" s="217" t="s">
        <v>1</v>
      </c>
      <c r="N156" s="218" t="s">
        <v>38</v>
      </c>
      <c r="O156" s="91"/>
      <c r="P156" s="219">
        <f>O156*H156</f>
        <v>0</v>
      </c>
      <c r="Q156" s="219">
        <v>0.34499999999999997</v>
      </c>
      <c r="R156" s="219">
        <f>Q156*H156</f>
        <v>340.07374499999997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144</v>
      </c>
      <c r="AT156" s="221" t="s">
        <v>139</v>
      </c>
      <c r="AU156" s="221" t="s">
        <v>80</v>
      </c>
      <c r="AY156" s="17" t="s">
        <v>138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80</v>
      </c>
      <c r="BK156" s="222">
        <f>ROUND(I156*H156,2)</f>
        <v>0</v>
      </c>
      <c r="BL156" s="17" t="s">
        <v>144</v>
      </c>
      <c r="BM156" s="221" t="s">
        <v>191</v>
      </c>
    </row>
    <row r="157" s="2" customFormat="1">
      <c r="A157" s="38"/>
      <c r="B157" s="39"/>
      <c r="C157" s="40"/>
      <c r="D157" s="223" t="s">
        <v>145</v>
      </c>
      <c r="E157" s="40"/>
      <c r="F157" s="224" t="s">
        <v>408</v>
      </c>
      <c r="G157" s="40"/>
      <c r="H157" s="40"/>
      <c r="I157" s="225"/>
      <c r="J157" s="40"/>
      <c r="K157" s="40"/>
      <c r="L157" s="44"/>
      <c r="M157" s="226"/>
      <c r="N157" s="22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145</v>
      </c>
      <c r="AU157" s="17" t="s">
        <v>80</v>
      </c>
    </row>
    <row r="158" s="2" customFormat="1">
      <c r="A158" s="38"/>
      <c r="B158" s="39"/>
      <c r="C158" s="40"/>
      <c r="D158" s="228" t="s">
        <v>147</v>
      </c>
      <c r="E158" s="40"/>
      <c r="F158" s="229" t="s">
        <v>409</v>
      </c>
      <c r="G158" s="40"/>
      <c r="H158" s="40"/>
      <c r="I158" s="225"/>
      <c r="J158" s="40"/>
      <c r="K158" s="40"/>
      <c r="L158" s="44"/>
      <c r="M158" s="226"/>
      <c r="N158" s="22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147</v>
      </c>
      <c r="AU158" s="17" t="s">
        <v>80</v>
      </c>
    </row>
    <row r="159" s="13" customFormat="1">
      <c r="A159" s="13"/>
      <c r="B159" s="240"/>
      <c r="C159" s="241"/>
      <c r="D159" s="223" t="s">
        <v>149</v>
      </c>
      <c r="E159" s="242" t="s">
        <v>1</v>
      </c>
      <c r="F159" s="243" t="s">
        <v>410</v>
      </c>
      <c r="G159" s="241"/>
      <c r="H159" s="244">
        <v>985.721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149</v>
      </c>
      <c r="AU159" s="250" t="s">
        <v>80</v>
      </c>
      <c r="AV159" s="13" t="s">
        <v>82</v>
      </c>
      <c r="AW159" s="13" t="s">
        <v>30</v>
      </c>
      <c r="AX159" s="13" t="s">
        <v>73</v>
      </c>
      <c r="AY159" s="250" t="s">
        <v>138</v>
      </c>
    </row>
    <row r="160" s="14" customFormat="1">
      <c r="A160" s="14"/>
      <c r="B160" s="251"/>
      <c r="C160" s="252"/>
      <c r="D160" s="223" t="s">
        <v>149</v>
      </c>
      <c r="E160" s="253" t="s">
        <v>1</v>
      </c>
      <c r="F160" s="254" t="s">
        <v>153</v>
      </c>
      <c r="G160" s="252"/>
      <c r="H160" s="255">
        <v>985.721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149</v>
      </c>
      <c r="AU160" s="261" t="s">
        <v>80</v>
      </c>
      <c r="AV160" s="14" t="s">
        <v>144</v>
      </c>
      <c r="AW160" s="14" t="s">
        <v>30</v>
      </c>
      <c r="AX160" s="14" t="s">
        <v>80</v>
      </c>
      <c r="AY160" s="261" t="s">
        <v>138</v>
      </c>
    </row>
    <row r="161" s="2" customFormat="1" ht="24.15" customHeight="1">
      <c r="A161" s="38"/>
      <c r="B161" s="39"/>
      <c r="C161" s="210" t="s">
        <v>82</v>
      </c>
      <c r="D161" s="210" t="s">
        <v>139</v>
      </c>
      <c r="E161" s="211" t="s">
        <v>411</v>
      </c>
      <c r="F161" s="212" t="s">
        <v>412</v>
      </c>
      <c r="G161" s="213" t="s">
        <v>142</v>
      </c>
      <c r="H161" s="214">
        <v>897.15999999999997</v>
      </c>
      <c r="I161" s="215"/>
      <c r="J161" s="216">
        <f>ROUND(I161*H161,2)</f>
        <v>0</v>
      </c>
      <c r="K161" s="212" t="s">
        <v>143</v>
      </c>
      <c r="L161" s="44"/>
      <c r="M161" s="217" t="s">
        <v>1</v>
      </c>
      <c r="N161" s="218" t="s">
        <v>38</v>
      </c>
      <c r="O161" s="91"/>
      <c r="P161" s="219">
        <f>O161*H161</f>
        <v>0</v>
      </c>
      <c r="Q161" s="219">
        <v>0.23000000000000001</v>
      </c>
      <c r="R161" s="219">
        <f>Q161*H161</f>
        <v>206.3468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144</v>
      </c>
      <c r="AT161" s="221" t="s">
        <v>139</v>
      </c>
      <c r="AU161" s="221" t="s">
        <v>80</v>
      </c>
      <c r="AY161" s="17" t="s">
        <v>138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80</v>
      </c>
      <c r="BK161" s="222">
        <f>ROUND(I161*H161,2)</f>
        <v>0</v>
      </c>
      <c r="BL161" s="17" t="s">
        <v>144</v>
      </c>
      <c r="BM161" s="221" t="s">
        <v>197</v>
      </c>
    </row>
    <row r="162" s="2" customFormat="1">
      <c r="A162" s="38"/>
      <c r="B162" s="39"/>
      <c r="C162" s="40"/>
      <c r="D162" s="223" t="s">
        <v>145</v>
      </c>
      <c r="E162" s="40"/>
      <c r="F162" s="224" t="s">
        <v>413</v>
      </c>
      <c r="G162" s="40"/>
      <c r="H162" s="40"/>
      <c r="I162" s="225"/>
      <c r="J162" s="40"/>
      <c r="K162" s="40"/>
      <c r="L162" s="44"/>
      <c r="M162" s="226"/>
      <c r="N162" s="227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145</v>
      </c>
      <c r="AU162" s="17" t="s">
        <v>80</v>
      </c>
    </row>
    <row r="163" s="2" customFormat="1">
      <c r="A163" s="38"/>
      <c r="B163" s="39"/>
      <c r="C163" s="40"/>
      <c r="D163" s="228" t="s">
        <v>147</v>
      </c>
      <c r="E163" s="40"/>
      <c r="F163" s="229" t="s">
        <v>414</v>
      </c>
      <c r="G163" s="40"/>
      <c r="H163" s="40"/>
      <c r="I163" s="225"/>
      <c r="J163" s="40"/>
      <c r="K163" s="40"/>
      <c r="L163" s="44"/>
      <c r="M163" s="226"/>
      <c r="N163" s="22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147</v>
      </c>
      <c r="AU163" s="17" t="s">
        <v>80</v>
      </c>
    </row>
    <row r="164" s="13" customFormat="1">
      <c r="A164" s="13"/>
      <c r="B164" s="240"/>
      <c r="C164" s="241"/>
      <c r="D164" s="223" t="s">
        <v>149</v>
      </c>
      <c r="E164" s="242" t="s">
        <v>1</v>
      </c>
      <c r="F164" s="243" t="s">
        <v>415</v>
      </c>
      <c r="G164" s="241"/>
      <c r="H164" s="244">
        <v>897.15999999999997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149</v>
      </c>
      <c r="AU164" s="250" t="s">
        <v>80</v>
      </c>
      <c r="AV164" s="13" t="s">
        <v>82</v>
      </c>
      <c r="AW164" s="13" t="s">
        <v>30</v>
      </c>
      <c r="AX164" s="13" t="s">
        <v>73</v>
      </c>
      <c r="AY164" s="250" t="s">
        <v>138</v>
      </c>
    </row>
    <row r="165" s="14" customFormat="1">
      <c r="A165" s="14"/>
      <c r="B165" s="251"/>
      <c r="C165" s="252"/>
      <c r="D165" s="223" t="s">
        <v>149</v>
      </c>
      <c r="E165" s="253" t="s">
        <v>1</v>
      </c>
      <c r="F165" s="254" t="s">
        <v>153</v>
      </c>
      <c r="G165" s="252"/>
      <c r="H165" s="255">
        <v>897.15999999999997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149</v>
      </c>
      <c r="AU165" s="261" t="s">
        <v>80</v>
      </c>
      <c r="AV165" s="14" t="s">
        <v>144</v>
      </c>
      <c r="AW165" s="14" t="s">
        <v>30</v>
      </c>
      <c r="AX165" s="14" t="s">
        <v>80</v>
      </c>
      <c r="AY165" s="261" t="s">
        <v>138</v>
      </c>
    </row>
    <row r="166" s="2" customFormat="1" ht="24.15" customHeight="1">
      <c r="A166" s="38"/>
      <c r="B166" s="39"/>
      <c r="C166" s="210" t="s">
        <v>160</v>
      </c>
      <c r="D166" s="210" t="s">
        <v>139</v>
      </c>
      <c r="E166" s="211" t="s">
        <v>416</v>
      </c>
      <c r="F166" s="212" t="s">
        <v>417</v>
      </c>
      <c r="G166" s="213" t="s">
        <v>142</v>
      </c>
      <c r="H166" s="214">
        <v>235.422</v>
      </c>
      <c r="I166" s="215"/>
      <c r="J166" s="216">
        <f>ROUND(I166*H166,2)</f>
        <v>0</v>
      </c>
      <c r="K166" s="212" t="s">
        <v>143</v>
      </c>
      <c r="L166" s="44"/>
      <c r="M166" s="217" t="s">
        <v>1</v>
      </c>
      <c r="N166" s="218" t="s">
        <v>38</v>
      </c>
      <c r="O166" s="91"/>
      <c r="P166" s="219">
        <f>O166*H166</f>
        <v>0</v>
      </c>
      <c r="Q166" s="219">
        <v>0.39600000000000002</v>
      </c>
      <c r="R166" s="219">
        <f>Q166*H166</f>
        <v>93.227112000000005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144</v>
      </c>
      <c r="AT166" s="221" t="s">
        <v>139</v>
      </c>
      <c r="AU166" s="221" t="s">
        <v>80</v>
      </c>
      <c r="AY166" s="17" t="s">
        <v>138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80</v>
      </c>
      <c r="BK166" s="222">
        <f>ROUND(I166*H166,2)</f>
        <v>0</v>
      </c>
      <c r="BL166" s="17" t="s">
        <v>144</v>
      </c>
      <c r="BM166" s="221" t="s">
        <v>202</v>
      </c>
    </row>
    <row r="167" s="2" customFormat="1">
      <c r="A167" s="38"/>
      <c r="B167" s="39"/>
      <c r="C167" s="40"/>
      <c r="D167" s="223" t="s">
        <v>145</v>
      </c>
      <c r="E167" s="40"/>
      <c r="F167" s="224" t="s">
        <v>418</v>
      </c>
      <c r="G167" s="40"/>
      <c r="H167" s="40"/>
      <c r="I167" s="225"/>
      <c r="J167" s="40"/>
      <c r="K167" s="40"/>
      <c r="L167" s="44"/>
      <c r="M167" s="226"/>
      <c r="N167" s="22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145</v>
      </c>
      <c r="AU167" s="17" t="s">
        <v>80</v>
      </c>
    </row>
    <row r="168" s="2" customFormat="1">
      <c r="A168" s="38"/>
      <c r="B168" s="39"/>
      <c r="C168" s="40"/>
      <c r="D168" s="228" t="s">
        <v>147</v>
      </c>
      <c r="E168" s="40"/>
      <c r="F168" s="229" t="s">
        <v>419</v>
      </c>
      <c r="G168" s="40"/>
      <c r="H168" s="40"/>
      <c r="I168" s="225"/>
      <c r="J168" s="40"/>
      <c r="K168" s="40"/>
      <c r="L168" s="44"/>
      <c r="M168" s="226"/>
      <c r="N168" s="22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147</v>
      </c>
      <c r="AU168" s="17" t="s">
        <v>80</v>
      </c>
    </row>
    <row r="169" s="13" customFormat="1">
      <c r="A169" s="13"/>
      <c r="B169" s="240"/>
      <c r="C169" s="241"/>
      <c r="D169" s="223" t="s">
        <v>149</v>
      </c>
      <c r="E169" s="242" t="s">
        <v>1</v>
      </c>
      <c r="F169" s="243" t="s">
        <v>420</v>
      </c>
      <c r="G169" s="241"/>
      <c r="H169" s="244">
        <v>66.439999999999998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149</v>
      </c>
      <c r="AU169" s="250" t="s">
        <v>80</v>
      </c>
      <c r="AV169" s="13" t="s">
        <v>82</v>
      </c>
      <c r="AW169" s="13" t="s">
        <v>30</v>
      </c>
      <c r="AX169" s="13" t="s">
        <v>73</v>
      </c>
      <c r="AY169" s="250" t="s">
        <v>138</v>
      </c>
    </row>
    <row r="170" s="13" customFormat="1">
      <c r="A170" s="13"/>
      <c r="B170" s="240"/>
      <c r="C170" s="241"/>
      <c r="D170" s="223" t="s">
        <v>149</v>
      </c>
      <c r="E170" s="242" t="s">
        <v>1</v>
      </c>
      <c r="F170" s="243" t="s">
        <v>421</v>
      </c>
      <c r="G170" s="241"/>
      <c r="H170" s="244">
        <v>168.982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149</v>
      </c>
      <c r="AU170" s="250" t="s">
        <v>80</v>
      </c>
      <c r="AV170" s="13" t="s">
        <v>82</v>
      </c>
      <c r="AW170" s="13" t="s">
        <v>30</v>
      </c>
      <c r="AX170" s="13" t="s">
        <v>73</v>
      </c>
      <c r="AY170" s="250" t="s">
        <v>138</v>
      </c>
    </row>
    <row r="171" s="14" customFormat="1">
      <c r="A171" s="14"/>
      <c r="B171" s="251"/>
      <c r="C171" s="252"/>
      <c r="D171" s="223" t="s">
        <v>149</v>
      </c>
      <c r="E171" s="253" t="s">
        <v>1</v>
      </c>
      <c r="F171" s="254" t="s">
        <v>153</v>
      </c>
      <c r="G171" s="252"/>
      <c r="H171" s="255">
        <v>235.422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149</v>
      </c>
      <c r="AU171" s="261" t="s">
        <v>80</v>
      </c>
      <c r="AV171" s="14" t="s">
        <v>144</v>
      </c>
      <c r="AW171" s="14" t="s">
        <v>30</v>
      </c>
      <c r="AX171" s="14" t="s">
        <v>80</v>
      </c>
      <c r="AY171" s="261" t="s">
        <v>138</v>
      </c>
    </row>
    <row r="172" s="2" customFormat="1" ht="24.15" customHeight="1">
      <c r="A172" s="38"/>
      <c r="B172" s="39"/>
      <c r="C172" s="210" t="s">
        <v>144</v>
      </c>
      <c r="D172" s="210" t="s">
        <v>139</v>
      </c>
      <c r="E172" s="211" t="s">
        <v>422</v>
      </c>
      <c r="F172" s="212" t="s">
        <v>423</v>
      </c>
      <c r="G172" s="213" t="s">
        <v>142</v>
      </c>
      <c r="H172" s="214">
        <v>257.97199999999998</v>
      </c>
      <c r="I172" s="215"/>
      <c r="J172" s="216">
        <f>ROUND(I172*H172,2)</f>
        <v>0</v>
      </c>
      <c r="K172" s="212" t="s">
        <v>143</v>
      </c>
      <c r="L172" s="44"/>
      <c r="M172" s="217" t="s">
        <v>1</v>
      </c>
      <c r="N172" s="218" t="s">
        <v>38</v>
      </c>
      <c r="O172" s="91"/>
      <c r="P172" s="219">
        <f>O172*H172</f>
        <v>0</v>
      </c>
      <c r="Q172" s="219">
        <v>0.38700000000000001</v>
      </c>
      <c r="R172" s="219">
        <f>Q172*H172</f>
        <v>99.835163999999992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144</v>
      </c>
      <c r="AT172" s="221" t="s">
        <v>139</v>
      </c>
      <c r="AU172" s="221" t="s">
        <v>80</v>
      </c>
      <c r="AY172" s="17" t="s">
        <v>138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80</v>
      </c>
      <c r="BK172" s="222">
        <f>ROUND(I172*H172,2)</f>
        <v>0</v>
      </c>
      <c r="BL172" s="17" t="s">
        <v>144</v>
      </c>
      <c r="BM172" s="221" t="s">
        <v>209</v>
      </c>
    </row>
    <row r="173" s="2" customFormat="1">
      <c r="A173" s="38"/>
      <c r="B173" s="39"/>
      <c r="C173" s="40"/>
      <c r="D173" s="223" t="s">
        <v>145</v>
      </c>
      <c r="E173" s="40"/>
      <c r="F173" s="224" t="s">
        <v>424</v>
      </c>
      <c r="G173" s="40"/>
      <c r="H173" s="40"/>
      <c r="I173" s="225"/>
      <c r="J173" s="40"/>
      <c r="K173" s="40"/>
      <c r="L173" s="44"/>
      <c r="M173" s="226"/>
      <c r="N173" s="22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145</v>
      </c>
      <c r="AU173" s="17" t="s">
        <v>80</v>
      </c>
    </row>
    <row r="174" s="2" customFormat="1">
      <c r="A174" s="38"/>
      <c r="B174" s="39"/>
      <c r="C174" s="40"/>
      <c r="D174" s="228" t="s">
        <v>147</v>
      </c>
      <c r="E174" s="40"/>
      <c r="F174" s="229" t="s">
        <v>425</v>
      </c>
      <c r="G174" s="40"/>
      <c r="H174" s="40"/>
      <c r="I174" s="225"/>
      <c r="J174" s="40"/>
      <c r="K174" s="40"/>
      <c r="L174" s="44"/>
      <c r="M174" s="226"/>
      <c r="N174" s="22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147</v>
      </c>
      <c r="AU174" s="17" t="s">
        <v>80</v>
      </c>
    </row>
    <row r="175" s="13" customFormat="1">
      <c r="A175" s="13"/>
      <c r="B175" s="240"/>
      <c r="C175" s="241"/>
      <c r="D175" s="223" t="s">
        <v>149</v>
      </c>
      <c r="E175" s="242" t="s">
        <v>1</v>
      </c>
      <c r="F175" s="243" t="s">
        <v>426</v>
      </c>
      <c r="G175" s="241"/>
      <c r="H175" s="244">
        <v>72.093999999999994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149</v>
      </c>
      <c r="AU175" s="250" t="s">
        <v>80</v>
      </c>
      <c r="AV175" s="13" t="s">
        <v>82</v>
      </c>
      <c r="AW175" s="13" t="s">
        <v>30</v>
      </c>
      <c r="AX175" s="13" t="s">
        <v>73</v>
      </c>
      <c r="AY175" s="250" t="s">
        <v>138</v>
      </c>
    </row>
    <row r="176" s="13" customFormat="1">
      <c r="A176" s="13"/>
      <c r="B176" s="240"/>
      <c r="C176" s="241"/>
      <c r="D176" s="223" t="s">
        <v>149</v>
      </c>
      <c r="E176" s="242" t="s">
        <v>1</v>
      </c>
      <c r="F176" s="243" t="s">
        <v>427</v>
      </c>
      <c r="G176" s="241"/>
      <c r="H176" s="244">
        <v>185.87799999999999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149</v>
      </c>
      <c r="AU176" s="250" t="s">
        <v>80</v>
      </c>
      <c r="AV176" s="13" t="s">
        <v>82</v>
      </c>
      <c r="AW176" s="13" t="s">
        <v>30</v>
      </c>
      <c r="AX176" s="13" t="s">
        <v>73</v>
      </c>
      <c r="AY176" s="250" t="s">
        <v>138</v>
      </c>
    </row>
    <row r="177" s="14" customFormat="1">
      <c r="A177" s="14"/>
      <c r="B177" s="251"/>
      <c r="C177" s="252"/>
      <c r="D177" s="223" t="s">
        <v>149</v>
      </c>
      <c r="E177" s="253" t="s">
        <v>1</v>
      </c>
      <c r="F177" s="254" t="s">
        <v>153</v>
      </c>
      <c r="G177" s="252"/>
      <c r="H177" s="255">
        <v>257.97199999999998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149</v>
      </c>
      <c r="AU177" s="261" t="s">
        <v>80</v>
      </c>
      <c r="AV177" s="14" t="s">
        <v>144</v>
      </c>
      <c r="AW177" s="14" t="s">
        <v>30</v>
      </c>
      <c r="AX177" s="14" t="s">
        <v>80</v>
      </c>
      <c r="AY177" s="261" t="s">
        <v>138</v>
      </c>
    </row>
    <row r="178" s="2" customFormat="1" ht="21.75" customHeight="1">
      <c r="A178" s="38"/>
      <c r="B178" s="39"/>
      <c r="C178" s="210" t="s">
        <v>171</v>
      </c>
      <c r="D178" s="210" t="s">
        <v>139</v>
      </c>
      <c r="E178" s="211" t="s">
        <v>428</v>
      </c>
      <c r="F178" s="212" t="s">
        <v>429</v>
      </c>
      <c r="G178" s="213" t="s">
        <v>142</v>
      </c>
      <c r="H178" s="214">
        <v>876</v>
      </c>
      <c r="I178" s="215"/>
      <c r="J178" s="216">
        <f>ROUND(I178*H178,2)</f>
        <v>0</v>
      </c>
      <c r="K178" s="212" t="s">
        <v>143</v>
      </c>
      <c r="L178" s="44"/>
      <c r="M178" s="217" t="s">
        <v>1</v>
      </c>
      <c r="N178" s="218" t="s">
        <v>38</v>
      </c>
      <c r="O178" s="91"/>
      <c r="P178" s="219">
        <f>O178*H178</f>
        <v>0</v>
      </c>
      <c r="Q178" s="219">
        <v>0.091999999999999998</v>
      </c>
      <c r="R178" s="219">
        <f>Q178*H178</f>
        <v>80.591999999999999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144</v>
      </c>
      <c r="AT178" s="221" t="s">
        <v>139</v>
      </c>
      <c r="AU178" s="221" t="s">
        <v>80</v>
      </c>
      <c r="AY178" s="17" t="s">
        <v>138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80</v>
      </c>
      <c r="BK178" s="222">
        <f>ROUND(I178*H178,2)</f>
        <v>0</v>
      </c>
      <c r="BL178" s="17" t="s">
        <v>144</v>
      </c>
      <c r="BM178" s="221" t="s">
        <v>214</v>
      </c>
    </row>
    <row r="179" s="2" customFormat="1">
      <c r="A179" s="38"/>
      <c r="B179" s="39"/>
      <c r="C179" s="40"/>
      <c r="D179" s="223" t="s">
        <v>145</v>
      </c>
      <c r="E179" s="40"/>
      <c r="F179" s="224" t="s">
        <v>430</v>
      </c>
      <c r="G179" s="40"/>
      <c r="H179" s="40"/>
      <c r="I179" s="225"/>
      <c r="J179" s="40"/>
      <c r="K179" s="40"/>
      <c r="L179" s="44"/>
      <c r="M179" s="226"/>
      <c r="N179" s="227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145</v>
      </c>
      <c r="AU179" s="17" t="s">
        <v>80</v>
      </c>
    </row>
    <row r="180" s="2" customFormat="1">
      <c r="A180" s="38"/>
      <c r="B180" s="39"/>
      <c r="C180" s="40"/>
      <c r="D180" s="228" t="s">
        <v>147</v>
      </c>
      <c r="E180" s="40"/>
      <c r="F180" s="229" t="s">
        <v>431</v>
      </c>
      <c r="G180" s="40"/>
      <c r="H180" s="40"/>
      <c r="I180" s="225"/>
      <c r="J180" s="40"/>
      <c r="K180" s="40"/>
      <c r="L180" s="44"/>
      <c r="M180" s="226"/>
      <c r="N180" s="227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147</v>
      </c>
      <c r="AU180" s="17" t="s">
        <v>80</v>
      </c>
    </row>
    <row r="181" s="13" customFormat="1">
      <c r="A181" s="13"/>
      <c r="B181" s="240"/>
      <c r="C181" s="241"/>
      <c r="D181" s="223" t="s">
        <v>149</v>
      </c>
      <c r="E181" s="242" t="s">
        <v>1</v>
      </c>
      <c r="F181" s="243" t="s">
        <v>432</v>
      </c>
      <c r="G181" s="241"/>
      <c r="H181" s="244">
        <v>815.60000000000002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149</v>
      </c>
      <c r="AU181" s="250" t="s">
        <v>80</v>
      </c>
      <c r="AV181" s="13" t="s">
        <v>82</v>
      </c>
      <c r="AW181" s="13" t="s">
        <v>30</v>
      </c>
      <c r="AX181" s="13" t="s">
        <v>73</v>
      </c>
      <c r="AY181" s="250" t="s">
        <v>138</v>
      </c>
    </row>
    <row r="182" s="13" customFormat="1">
      <c r="A182" s="13"/>
      <c r="B182" s="240"/>
      <c r="C182" s="241"/>
      <c r="D182" s="223" t="s">
        <v>149</v>
      </c>
      <c r="E182" s="242" t="s">
        <v>1</v>
      </c>
      <c r="F182" s="243" t="s">
        <v>433</v>
      </c>
      <c r="G182" s="241"/>
      <c r="H182" s="244">
        <v>60.399999999999999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149</v>
      </c>
      <c r="AU182" s="250" t="s">
        <v>80</v>
      </c>
      <c r="AV182" s="13" t="s">
        <v>82</v>
      </c>
      <c r="AW182" s="13" t="s">
        <v>30</v>
      </c>
      <c r="AX182" s="13" t="s">
        <v>73</v>
      </c>
      <c r="AY182" s="250" t="s">
        <v>138</v>
      </c>
    </row>
    <row r="183" s="14" customFormat="1">
      <c r="A183" s="14"/>
      <c r="B183" s="251"/>
      <c r="C183" s="252"/>
      <c r="D183" s="223" t="s">
        <v>149</v>
      </c>
      <c r="E183" s="253" t="s">
        <v>1</v>
      </c>
      <c r="F183" s="254" t="s">
        <v>153</v>
      </c>
      <c r="G183" s="252"/>
      <c r="H183" s="255">
        <v>876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149</v>
      </c>
      <c r="AU183" s="261" t="s">
        <v>80</v>
      </c>
      <c r="AV183" s="14" t="s">
        <v>144</v>
      </c>
      <c r="AW183" s="14" t="s">
        <v>30</v>
      </c>
      <c r="AX183" s="14" t="s">
        <v>80</v>
      </c>
      <c r="AY183" s="261" t="s">
        <v>138</v>
      </c>
    </row>
    <row r="184" s="2" customFormat="1" ht="33" customHeight="1">
      <c r="A184" s="38"/>
      <c r="B184" s="39"/>
      <c r="C184" s="210" t="s">
        <v>163</v>
      </c>
      <c r="D184" s="210" t="s">
        <v>139</v>
      </c>
      <c r="E184" s="211" t="s">
        <v>434</v>
      </c>
      <c r="F184" s="212" t="s">
        <v>435</v>
      </c>
      <c r="G184" s="213" t="s">
        <v>142</v>
      </c>
      <c r="H184" s="214">
        <v>191</v>
      </c>
      <c r="I184" s="215"/>
      <c r="J184" s="216">
        <f>ROUND(I184*H184,2)</f>
        <v>0</v>
      </c>
      <c r="K184" s="212" t="s">
        <v>143</v>
      </c>
      <c r="L184" s="44"/>
      <c r="M184" s="217" t="s">
        <v>1</v>
      </c>
      <c r="N184" s="218" t="s">
        <v>38</v>
      </c>
      <c r="O184" s="91"/>
      <c r="P184" s="219">
        <f>O184*H184</f>
        <v>0</v>
      </c>
      <c r="Q184" s="219">
        <v>0.10373</v>
      </c>
      <c r="R184" s="219">
        <f>Q184*H184</f>
        <v>19.812429999999999</v>
      </c>
      <c r="S184" s="219">
        <v>0</v>
      </c>
      <c r="T184" s="22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1" t="s">
        <v>144</v>
      </c>
      <c r="AT184" s="221" t="s">
        <v>139</v>
      </c>
      <c r="AU184" s="221" t="s">
        <v>80</v>
      </c>
      <c r="AY184" s="17" t="s">
        <v>138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80</v>
      </c>
      <c r="BK184" s="222">
        <f>ROUND(I184*H184,2)</f>
        <v>0</v>
      </c>
      <c r="BL184" s="17" t="s">
        <v>144</v>
      </c>
      <c r="BM184" s="221" t="s">
        <v>221</v>
      </c>
    </row>
    <row r="185" s="2" customFormat="1">
      <c r="A185" s="38"/>
      <c r="B185" s="39"/>
      <c r="C185" s="40"/>
      <c r="D185" s="223" t="s">
        <v>145</v>
      </c>
      <c r="E185" s="40"/>
      <c r="F185" s="224" t="s">
        <v>436</v>
      </c>
      <c r="G185" s="40"/>
      <c r="H185" s="40"/>
      <c r="I185" s="225"/>
      <c r="J185" s="40"/>
      <c r="K185" s="40"/>
      <c r="L185" s="44"/>
      <c r="M185" s="226"/>
      <c r="N185" s="227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145</v>
      </c>
      <c r="AU185" s="17" t="s">
        <v>80</v>
      </c>
    </row>
    <row r="186" s="2" customFormat="1">
      <c r="A186" s="38"/>
      <c r="B186" s="39"/>
      <c r="C186" s="40"/>
      <c r="D186" s="228" t="s">
        <v>147</v>
      </c>
      <c r="E186" s="40"/>
      <c r="F186" s="229" t="s">
        <v>437</v>
      </c>
      <c r="G186" s="40"/>
      <c r="H186" s="40"/>
      <c r="I186" s="225"/>
      <c r="J186" s="40"/>
      <c r="K186" s="40"/>
      <c r="L186" s="44"/>
      <c r="M186" s="226"/>
      <c r="N186" s="227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147</v>
      </c>
      <c r="AU186" s="17" t="s">
        <v>80</v>
      </c>
    </row>
    <row r="187" s="2" customFormat="1" ht="24.15" customHeight="1">
      <c r="A187" s="38"/>
      <c r="B187" s="39"/>
      <c r="C187" s="210" t="s">
        <v>183</v>
      </c>
      <c r="D187" s="210" t="s">
        <v>139</v>
      </c>
      <c r="E187" s="211" t="s">
        <v>438</v>
      </c>
      <c r="F187" s="212" t="s">
        <v>439</v>
      </c>
      <c r="G187" s="213" t="s">
        <v>142</v>
      </c>
      <c r="H187" s="214">
        <v>153.61500000000001</v>
      </c>
      <c r="I187" s="215"/>
      <c r="J187" s="216">
        <f>ROUND(I187*H187,2)</f>
        <v>0</v>
      </c>
      <c r="K187" s="212" t="s">
        <v>143</v>
      </c>
      <c r="L187" s="44"/>
      <c r="M187" s="217" t="s">
        <v>1</v>
      </c>
      <c r="N187" s="218" t="s">
        <v>38</v>
      </c>
      <c r="O187" s="91"/>
      <c r="P187" s="219">
        <f>O187*H187</f>
        <v>0</v>
      </c>
      <c r="Q187" s="219">
        <v>0.00034000000000000002</v>
      </c>
      <c r="R187" s="219">
        <f>Q187*H187</f>
        <v>0.052229100000000007</v>
      </c>
      <c r="S187" s="219">
        <v>0</v>
      </c>
      <c r="T187" s="22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1" t="s">
        <v>144</v>
      </c>
      <c r="AT187" s="221" t="s">
        <v>139</v>
      </c>
      <c r="AU187" s="221" t="s">
        <v>80</v>
      </c>
      <c r="AY187" s="17" t="s">
        <v>138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80</v>
      </c>
      <c r="BK187" s="222">
        <f>ROUND(I187*H187,2)</f>
        <v>0</v>
      </c>
      <c r="BL187" s="17" t="s">
        <v>144</v>
      </c>
      <c r="BM187" s="221" t="s">
        <v>226</v>
      </c>
    </row>
    <row r="188" s="2" customFormat="1">
      <c r="A188" s="38"/>
      <c r="B188" s="39"/>
      <c r="C188" s="40"/>
      <c r="D188" s="223" t="s">
        <v>145</v>
      </c>
      <c r="E188" s="40"/>
      <c r="F188" s="224" t="s">
        <v>440</v>
      </c>
      <c r="G188" s="40"/>
      <c r="H188" s="40"/>
      <c r="I188" s="225"/>
      <c r="J188" s="40"/>
      <c r="K188" s="40"/>
      <c r="L188" s="44"/>
      <c r="M188" s="226"/>
      <c r="N188" s="227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145</v>
      </c>
      <c r="AU188" s="17" t="s">
        <v>80</v>
      </c>
    </row>
    <row r="189" s="2" customFormat="1">
      <c r="A189" s="38"/>
      <c r="B189" s="39"/>
      <c r="C189" s="40"/>
      <c r="D189" s="228" t="s">
        <v>147</v>
      </c>
      <c r="E189" s="40"/>
      <c r="F189" s="229" t="s">
        <v>441</v>
      </c>
      <c r="G189" s="40"/>
      <c r="H189" s="40"/>
      <c r="I189" s="225"/>
      <c r="J189" s="40"/>
      <c r="K189" s="40"/>
      <c r="L189" s="44"/>
      <c r="M189" s="226"/>
      <c r="N189" s="227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147</v>
      </c>
      <c r="AU189" s="17" t="s">
        <v>80</v>
      </c>
    </row>
    <row r="190" s="2" customFormat="1" ht="33" customHeight="1">
      <c r="A190" s="38"/>
      <c r="B190" s="39"/>
      <c r="C190" s="210" t="s">
        <v>168</v>
      </c>
      <c r="D190" s="210" t="s">
        <v>139</v>
      </c>
      <c r="E190" s="211" t="s">
        <v>442</v>
      </c>
      <c r="F190" s="212" t="s">
        <v>443</v>
      </c>
      <c r="G190" s="213" t="s">
        <v>142</v>
      </c>
      <c r="H190" s="214">
        <v>139.65000000000001</v>
      </c>
      <c r="I190" s="215"/>
      <c r="J190" s="216">
        <f>ROUND(I190*H190,2)</f>
        <v>0</v>
      </c>
      <c r="K190" s="212" t="s">
        <v>143</v>
      </c>
      <c r="L190" s="44"/>
      <c r="M190" s="217" t="s">
        <v>1</v>
      </c>
      <c r="N190" s="218" t="s">
        <v>38</v>
      </c>
      <c r="O190" s="91"/>
      <c r="P190" s="219">
        <f>O190*H190</f>
        <v>0</v>
      </c>
      <c r="Q190" s="219">
        <v>0.15826000000000001</v>
      </c>
      <c r="R190" s="219">
        <f>Q190*H190</f>
        <v>22.101009000000001</v>
      </c>
      <c r="S190" s="219">
        <v>0</v>
      </c>
      <c r="T190" s="22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1" t="s">
        <v>144</v>
      </c>
      <c r="AT190" s="221" t="s">
        <v>139</v>
      </c>
      <c r="AU190" s="221" t="s">
        <v>80</v>
      </c>
      <c r="AY190" s="17" t="s">
        <v>138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7" t="s">
        <v>80</v>
      </c>
      <c r="BK190" s="222">
        <f>ROUND(I190*H190,2)</f>
        <v>0</v>
      </c>
      <c r="BL190" s="17" t="s">
        <v>144</v>
      </c>
      <c r="BM190" s="221" t="s">
        <v>232</v>
      </c>
    </row>
    <row r="191" s="2" customFormat="1">
      <c r="A191" s="38"/>
      <c r="B191" s="39"/>
      <c r="C191" s="40"/>
      <c r="D191" s="223" t="s">
        <v>145</v>
      </c>
      <c r="E191" s="40"/>
      <c r="F191" s="224" t="s">
        <v>444</v>
      </c>
      <c r="G191" s="40"/>
      <c r="H191" s="40"/>
      <c r="I191" s="225"/>
      <c r="J191" s="40"/>
      <c r="K191" s="40"/>
      <c r="L191" s="44"/>
      <c r="M191" s="226"/>
      <c r="N191" s="227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145</v>
      </c>
      <c r="AU191" s="17" t="s">
        <v>80</v>
      </c>
    </row>
    <row r="192" s="2" customFormat="1">
      <c r="A192" s="38"/>
      <c r="B192" s="39"/>
      <c r="C192" s="40"/>
      <c r="D192" s="228" t="s">
        <v>147</v>
      </c>
      <c r="E192" s="40"/>
      <c r="F192" s="229" t="s">
        <v>445</v>
      </c>
      <c r="G192" s="40"/>
      <c r="H192" s="40"/>
      <c r="I192" s="225"/>
      <c r="J192" s="40"/>
      <c r="K192" s="40"/>
      <c r="L192" s="44"/>
      <c r="M192" s="226"/>
      <c r="N192" s="227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147</v>
      </c>
      <c r="AU192" s="17" t="s">
        <v>80</v>
      </c>
    </row>
    <row r="193" s="2" customFormat="1" ht="21.75" customHeight="1">
      <c r="A193" s="38"/>
      <c r="B193" s="39"/>
      <c r="C193" s="210" t="s">
        <v>194</v>
      </c>
      <c r="D193" s="210" t="s">
        <v>139</v>
      </c>
      <c r="E193" s="211" t="s">
        <v>446</v>
      </c>
      <c r="F193" s="212" t="s">
        <v>447</v>
      </c>
      <c r="G193" s="213" t="s">
        <v>142</v>
      </c>
      <c r="H193" s="214">
        <v>139.65000000000001</v>
      </c>
      <c r="I193" s="215"/>
      <c r="J193" s="216">
        <f>ROUND(I193*H193,2)</f>
        <v>0</v>
      </c>
      <c r="K193" s="212" t="s">
        <v>143</v>
      </c>
      <c r="L193" s="44"/>
      <c r="M193" s="217" t="s">
        <v>1</v>
      </c>
      <c r="N193" s="218" t="s">
        <v>38</v>
      </c>
      <c r="O193" s="91"/>
      <c r="P193" s="219">
        <f>O193*H193</f>
        <v>0</v>
      </c>
      <c r="Q193" s="219">
        <v>0.00040999999999999999</v>
      </c>
      <c r="R193" s="219">
        <f>Q193*H193</f>
        <v>0.057256500000000002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144</v>
      </c>
      <c r="AT193" s="221" t="s">
        <v>139</v>
      </c>
      <c r="AU193" s="221" t="s">
        <v>80</v>
      </c>
      <c r="AY193" s="17" t="s">
        <v>138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80</v>
      </c>
      <c r="BK193" s="222">
        <f>ROUND(I193*H193,2)</f>
        <v>0</v>
      </c>
      <c r="BL193" s="17" t="s">
        <v>144</v>
      </c>
      <c r="BM193" s="221" t="s">
        <v>238</v>
      </c>
    </row>
    <row r="194" s="2" customFormat="1">
      <c r="A194" s="38"/>
      <c r="B194" s="39"/>
      <c r="C194" s="40"/>
      <c r="D194" s="223" t="s">
        <v>145</v>
      </c>
      <c r="E194" s="40"/>
      <c r="F194" s="224" t="s">
        <v>448</v>
      </c>
      <c r="G194" s="40"/>
      <c r="H194" s="40"/>
      <c r="I194" s="225"/>
      <c r="J194" s="40"/>
      <c r="K194" s="40"/>
      <c r="L194" s="44"/>
      <c r="M194" s="226"/>
      <c r="N194" s="22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145</v>
      </c>
      <c r="AU194" s="17" t="s">
        <v>80</v>
      </c>
    </row>
    <row r="195" s="2" customFormat="1">
      <c r="A195" s="38"/>
      <c r="B195" s="39"/>
      <c r="C195" s="40"/>
      <c r="D195" s="228" t="s">
        <v>147</v>
      </c>
      <c r="E195" s="40"/>
      <c r="F195" s="229" t="s">
        <v>449</v>
      </c>
      <c r="G195" s="40"/>
      <c r="H195" s="40"/>
      <c r="I195" s="225"/>
      <c r="J195" s="40"/>
      <c r="K195" s="40"/>
      <c r="L195" s="44"/>
      <c r="M195" s="226"/>
      <c r="N195" s="227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147</v>
      </c>
      <c r="AU195" s="17" t="s">
        <v>80</v>
      </c>
    </row>
    <row r="196" s="2" customFormat="1" ht="24.15" customHeight="1">
      <c r="A196" s="38"/>
      <c r="B196" s="39"/>
      <c r="C196" s="210" t="s">
        <v>174</v>
      </c>
      <c r="D196" s="210" t="s">
        <v>139</v>
      </c>
      <c r="E196" s="211" t="s">
        <v>450</v>
      </c>
      <c r="F196" s="212" t="s">
        <v>451</v>
      </c>
      <c r="G196" s="213" t="s">
        <v>142</v>
      </c>
      <c r="H196" s="214">
        <v>826.10000000000002</v>
      </c>
      <c r="I196" s="215"/>
      <c r="J196" s="216">
        <f>ROUND(I196*H196,2)</f>
        <v>0</v>
      </c>
      <c r="K196" s="212" t="s">
        <v>143</v>
      </c>
      <c r="L196" s="44"/>
      <c r="M196" s="217" t="s">
        <v>1</v>
      </c>
      <c r="N196" s="218" t="s">
        <v>38</v>
      </c>
      <c r="O196" s="91"/>
      <c r="P196" s="219">
        <f>O196*H196</f>
        <v>0</v>
      </c>
      <c r="Q196" s="219">
        <v>0.089219999999999994</v>
      </c>
      <c r="R196" s="219">
        <f>Q196*H196</f>
        <v>73.704641999999993</v>
      </c>
      <c r="S196" s="219">
        <v>0</v>
      </c>
      <c r="T196" s="22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144</v>
      </c>
      <c r="AT196" s="221" t="s">
        <v>139</v>
      </c>
      <c r="AU196" s="221" t="s">
        <v>80</v>
      </c>
      <c r="AY196" s="17" t="s">
        <v>138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80</v>
      </c>
      <c r="BK196" s="222">
        <f>ROUND(I196*H196,2)</f>
        <v>0</v>
      </c>
      <c r="BL196" s="17" t="s">
        <v>144</v>
      </c>
      <c r="BM196" s="221" t="s">
        <v>452</v>
      </c>
    </row>
    <row r="197" s="2" customFormat="1">
      <c r="A197" s="38"/>
      <c r="B197" s="39"/>
      <c r="C197" s="40"/>
      <c r="D197" s="223" t="s">
        <v>145</v>
      </c>
      <c r="E197" s="40"/>
      <c r="F197" s="224" t="s">
        <v>453</v>
      </c>
      <c r="G197" s="40"/>
      <c r="H197" s="40"/>
      <c r="I197" s="225"/>
      <c r="J197" s="40"/>
      <c r="K197" s="40"/>
      <c r="L197" s="44"/>
      <c r="M197" s="226"/>
      <c r="N197" s="227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145</v>
      </c>
      <c r="AU197" s="17" t="s">
        <v>80</v>
      </c>
    </row>
    <row r="198" s="2" customFormat="1">
      <c r="A198" s="38"/>
      <c r="B198" s="39"/>
      <c r="C198" s="40"/>
      <c r="D198" s="228" t="s">
        <v>147</v>
      </c>
      <c r="E198" s="40"/>
      <c r="F198" s="229" t="s">
        <v>454</v>
      </c>
      <c r="G198" s="40"/>
      <c r="H198" s="40"/>
      <c r="I198" s="225"/>
      <c r="J198" s="40"/>
      <c r="K198" s="40"/>
      <c r="L198" s="44"/>
      <c r="M198" s="226"/>
      <c r="N198" s="227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147</v>
      </c>
      <c r="AU198" s="17" t="s">
        <v>80</v>
      </c>
    </row>
    <row r="199" s="13" customFormat="1">
      <c r="A199" s="13"/>
      <c r="B199" s="240"/>
      <c r="C199" s="241"/>
      <c r="D199" s="223" t="s">
        <v>149</v>
      </c>
      <c r="E199" s="242" t="s">
        <v>1</v>
      </c>
      <c r="F199" s="243" t="s">
        <v>455</v>
      </c>
      <c r="G199" s="241"/>
      <c r="H199" s="244">
        <v>785.29999999999995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149</v>
      </c>
      <c r="AU199" s="250" t="s">
        <v>80</v>
      </c>
      <c r="AV199" s="13" t="s">
        <v>82</v>
      </c>
      <c r="AW199" s="13" t="s">
        <v>30</v>
      </c>
      <c r="AX199" s="13" t="s">
        <v>73</v>
      </c>
      <c r="AY199" s="250" t="s">
        <v>138</v>
      </c>
    </row>
    <row r="200" s="13" customFormat="1">
      <c r="A200" s="13"/>
      <c r="B200" s="240"/>
      <c r="C200" s="241"/>
      <c r="D200" s="223" t="s">
        <v>149</v>
      </c>
      <c r="E200" s="242" t="s">
        <v>1</v>
      </c>
      <c r="F200" s="243" t="s">
        <v>456</v>
      </c>
      <c r="G200" s="241"/>
      <c r="H200" s="244">
        <v>16.199999999999999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149</v>
      </c>
      <c r="AU200" s="250" t="s">
        <v>80</v>
      </c>
      <c r="AV200" s="13" t="s">
        <v>82</v>
      </c>
      <c r="AW200" s="13" t="s">
        <v>30</v>
      </c>
      <c r="AX200" s="13" t="s">
        <v>73</v>
      </c>
      <c r="AY200" s="250" t="s">
        <v>138</v>
      </c>
    </row>
    <row r="201" s="13" customFormat="1">
      <c r="A201" s="13"/>
      <c r="B201" s="240"/>
      <c r="C201" s="241"/>
      <c r="D201" s="223" t="s">
        <v>149</v>
      </c>
      <c r="E201" s="242" t="s">
        <v>1</v>
      </c>
      <c r="F201" s="243" t="s">
        <v>457</v>
      </c>
      <c r="G201" s="241"/>
      <c r="H201" s="244">
        <v>21.600000000000001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149</v>
      </c>
      <c r="AU201" s="250" t="s">
        <v>80</v>
      </c>
      <c r="AV201" s="13" t="s">
        <v>82</v>
      </c>
      <c r="AW201" s="13" t="s">
        <v>30</v>
      </c>
      <c r="AX201" s="13" t="s">
        <v>73</v>
      </c>
      <c r="AY201" s="250" t="s">
        <v>138</v>
      </c>
    </row>
    <row r="202" s="13" customFormat="1">
      <c r="A202" s="13"/>
      <c r="B202" s="240"/>
      <c r="C202" s="241"/>
      <c r="D202" s="223" t="s">
        <v>149</v>
      </c>
      <c r="E202" s="242" t="s">
        <v>1</v>
      </c>
      <c r="F202" s="243" t="s">
        <v>458</v>
      </c>
      <c r="G202" s="241"/>
      <c r="H202" s="244">
        <v>3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149</v>
      </c>
      <c r="AU202" s="250" t="s">
        <v>80</v>
      </c>
      <c r="AV202" s="13" t="s">
        <v>82</v>
      </c>
      <c r="AW202" s="13" t="s">
        <v>30</v>
      </c>
      <c r="AX202" s="13" t="s">
        <v>73</v>
      </c>
      <c r="AY202" s="250" t="s">
        <v>138</v>
      </c>
    </row>
    <row r="203" s="14" customFormat="1">
      <c r="A203" s="14"/>
      <c r="B203" s="251"/>
      <c r="C203" s="252"/>
      <c r="D203" s="223" t="s">
        <v>149</v>
      </c>
      <c r="E203" s="253" t="s">
        <v>1</v>
      </c>
      <c r="F203" s="254" t="s">
        <v>153</v>
      </c>
      <c r="G203" s="252"/>
      <c r="H203" s="255">
        <v>826.10000000000002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149</v>
      </c>
      <c r="AU203" s="261" t="s">
        <v>80</v>
      </c>
      <c r="AV203" s="14" t="s">
        <v>144</v>
      </c>
      <c r="AW203" s="14" t="s">
        <v>30</v>
      </c>
      <c r="AX203" s="14" t="s">
        <v>80</v>
      </c>
      <c r="AY203" s="261" t="s">
        <v>138</v>
      </c>
    </row>
    <row r="204" s="2" customFormat="1" ht="24.15" customHeight="1">
      <c r="A204" s="38"/>
      <c r="B204" s="39"/>
      <c r="C204" s="269" t="s">
        <v>206</v>
      </c>
      <c r="D204" s="269" t="s">
        <v>391</v>
      </c>
      <c r="E204" s="270" t="s">
        <v>459</v>
      </c>
      <c r="F204" s="271" t="s">
        <v>460</v>
      </c>
      <c r="G204" s="272" t="s">
        <v>142</v>
      </c>
      <c r="H204" s="273">
        <v>22.248000000000001</v>
      </c>
      <c r="I204" s="274"/>
      <c r="J204" s="275">
        <f>ROUND(I204*H204,2)</f>
        <v>0</v>
      </c>
      <c r="K204" s="271" t="s">
        <v>143</v>
      </c>
      <c r="L204" s="276"/>
      <c r="M204" s="277" t="s">
        <v>1</v>
      </c>
      <c r="N204" s="278" t="s">
        <v>38</v>
      </c>
      <c r="O204" s="91"/>
      <c r="P204" s="219">
        <f>O204*H204</f>
        <v>0</v>
      </c>
      <c r="Q204" s="219">
        <v>0.13100000000000001</v>
      </c>
      <c r="R204" s="219">
        <f>Q204*H204</f>
        <v>2.9144880000000004</v>
      </c>
      <c r="S204" s="219">
        <v>0</v>
      </c>
      <c r="T204" s="22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1" t="s">
        <v>168</v>
      </c>
      <c r="AT204" s="221" t="s">
        <v>391</v>
      </c>
      <c r="AU204" s="221" t="s">
        <v>80</v>
      </c>
      <c r="AY204" s="17" t="s">
        <v>138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7" t="s">
        <v>80</v>
      </c>
      <c r="BK204" s="222">
        <f>ROUND(I204*H204,2)</f>
        <v>0</v>
      </c>
      <c r="BL204" s="17" t="s">
        <v>144</v>
      </c>
      <c r="BM204" s="221" t="s">
        <v>244</v>
      </c>
    </row>
    <row r="205" s="2" customFormat="1">
      <c r="A205" s="38"/>
      <c r="B205" s="39"/>
      <c r="C205" s="40"/>
      <c r="D205" s="223" t="s">
        <v>145</v>
      </c>
      <c r="E205" s="40"/>
      <c r="F205" s="224" t="s">
        <v>460</v>
      </c>
      <c r="G205" s="40"/>
      <c r="H205" s="40"/>
      <c r="I205" s="225"/>
      <c r="J205" s="40"/>
      <c r="K205" s="40"/>
      <c r="L205" s="44"/>
      <c r="M205" s="226"/>
      <c r="N205" s="227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145</v>
      </c>
      <c r="AU205" s="17" t="s">
        <v>80</v>
      </c>
    </row>
    <row r="206" s="2" customFormat="1" ht="21.75" customHeight="1">
      <c r="A206" s="38"/>
      <c r="B206" s="39"/>
      <c r="C206" s="269" t="s">
        <v>180</v>
      </c>
      <c r="D206" s="269" t="s">
        <v>391</v>
      </c>
      <c r="E206" s="270" t="s">
        <v>461</v>
      </c>
      <c r="F206" s="271" t="s">
        <v>462</v>
      </c>
      <c r="G206" s="272" t="s">
        <v>142</v>
      </c>
      <c r="H206" s="273">
        <v>798.04399999999998</v>
      </c>
      <c r="I206" s="274"/>
      <c r="J206" s="275">
        <f>ROUND(I206*H206,2)</f>
        <v>0</v>
      </c>
      <c r="K206" s="271" t="s">
        <v>143</v>
      </c>
      <c r="L206" s="276"/>
      <c r="M206" s="277" t="s">
        <v>1</v>
      </c>
      <c r="N206" s="278" t="s">
        <v>38</v>
      </c>
      <c r="O206" s="91"/>
      <c r="P206" s="219">
        <f>O206*H206</f>
        <v>0</v>
      </c>
      <c r="Q206" s="219">
        <v>0.13100000000000001</v>
      </c>
      <c r="R206" s="219">
        <f>Q206*H206</f>
        <v>104.543764</v>
      </c>
      <c r="S206" s="219">
        <v>0</v>
      </c>
      <c r="T206" s="22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1" t="s">
        <v>168</v>
      </c>
      <c r="AT206" s="221" t="s">
        <v>391</v>
      </c>
      <c r="AU206" s="221" t="s">
        <v>80</v>
      </c>
      <c r="AY206" s="17" t="s">
        <v>138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7" t="s">
        <v>80</v>
      </c>
      <c r="BK206" s="222">
        <f>ROUND(I206*H206,2)</f>
        <v>0</v>
      </c>
      <c r="BL206" s="17" t="s">
        <v>144</v>
      </c>
      <c r="BM206" s="221" t="s">
        <v>251</v>
      </c>
    </row>
    <row r="207" s="2" customFormat="1">
      <c r="A207" s="38"/>
      <c r="B207" s="39"/>
      <c r="C207" s="40"/>
      <c r="D207" s="223" t="s">
        <v>145</v>
      </c>
      <c r="E207" s="40"/>
      <c r="F207" s="224" t="s">
        <v>462</v>
      </c>
      <c r="G207" s="40"/>
      <c r="H207" s="40"/>
      <c r="I207" s="225"/>
      <c r="J207" s="40"/>
      <c r="K207" s="40"/>
      <c r="L207" s="44"/>
      <c r="M207" s="226"/>
      <c r="N207" s="227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145</v>
      </c>
      <c r="AU207" s="17" t="s">
        <v>80</v>
      </c>
    </row>
    <row r="208" s="13" customFormat="1">
      <c r="A208" s="13"/>
      <c r="B208" s="240"/>
      <c r="C208" s="241"/>
      <c r="D208" s="223" t="s">
        <v>149</v>
      </c>
      <c r="E208" s="242" t="s">
        <v>1</v>
      </c>
      <c r="F208" s="243" t="s">
        <v>463</v>
      </c>
      <c r="G208" s="241"/>
      <c r="H208" s="244">
        <v>798.04399999999998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149</v>
      </c>
      <c r="AU208" s="250" t="s">
        <v>80</v>
      </c>
      <c r="AV208" s="13" t="s">
        <v>82</v>
      </c>
      <c r="AW208" s="13" t="s">
        <v>30</v>
      </c>
      <c r="AX208" s="13" t="s">
        <v>73</v>
      </c>
      <c r="AY208" s="250" t="s">
        <v>138</v>
      </c>
    </row>
    <row r="209" s="14" customFormat="1">
      <c r="A209" s="14"/>
      <c r="B209" s="251"/>
      <c r="C209" s="252"/>
      <c r="D209" s="223" t="s">
        <v>149</v>
      </c>
      <c r="E209" s="253" t="s">
        <v>1</v>
      </c>
      <c r="F209" s="254" t="s">
        <v>153</v>
      </c>
      <c r="G209" s="252"/>
      <c r="H209" s="255">
        <v>798.04399999999998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149</v>
      </c>
      <c r="AU209" s="261" t="s">
        <v>80</v>
      </c>
      <c r="AV209" s="14" t="s">
        <v>144</v>
      </c>
      <c r="AW209" s="14" t="s">
        <v>30</v>
      </c>
      <c r="AX209" s="14" t="s">
        <v>80</v>
      </c>
      <c r="AY209" s="261" t="s">
        <v>138</v>
      </c>
    </row>
    <row r="210" s="2" customFormat="1" ht="21.75" customHeight="1">
      <c r="A210" s="38"/>
      <c r="B210" s="39"/>
      <c r="C210" s="269" t="s">
        <v>361</v>
      </c>
      <c r="D210" s="269" t="s">
        <v>391</v>
      </c>
      <c r="E210" s="270" t="s">
        <v>464</v>
      </c>
      <c r="F210" s="271" t="s">
        <v>465</v>
      </c>
      <c r="G210" s="272" t="s">
        <v>295</v>
      </c>
      <c r="H210" s="273">
        <v>75</v>
      </c>
      <c r="I210" s="274"/>
      <c r="J210" s="275">
        <f>ROUND(I210*H210,2)</f>
        <v>0</v>
      </c>
      <c r="K210" s="271" t="s">
        <v>1</v>
      </c>
      <c r="L210" s="276"/>
      <c r="M210" s="277" t="s">
        <v>1</v>
      </c>
      <c r="N210" s="278" t="s">
        <v>38</v>
      </c>
      <c r="O210" s="91"/>
      <c r="P210" s="219">
        <f>O210*H210</f>
        <v>0</v>
      </c>
      <c r="Q210" s="219">
        <v>0.025999999999999999</v>
      </c>
      <c r="R210" s="219">
        <f>Q210*H210</f>
        <v>1.95</v>
      </c>
      <c r="S210" s="219">
        <v>0</v>
      </c>
      <c r="T210" s="22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1" t="s">
        <v>168</v>
      </c>
      <c r="AT210" s="221" t="s">
        <v>391</v>
      </c>
      <c r="AU210" s="221" t="s">
        <v>80</v>
      </c>
      <c r="AY210" s="17" t="s">
        <v>138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7" t="s">
        <v>80</v>
      </c>
      <c r="BK210" s="222">
        <f>ROUND(I210*H210,2)</f>
        <v>0</v>
      </c>
      <c r="BL210" s="17" t="s">
        <v>144</v>
      </c>
      <c r="BM210" s="221" t="s">
        <v>258</v>
      </c>
    </row>
    <row r="211" s="2" customFormat="1">
      <c r="A211" s="38"/>
      <c r="B211" s="39"/>
      <c r="C211" s="40"/>
      <c r="D211" s="223" t="s">
        <v>145</v>
      </c>
      <c r="E211" s="40"/>
      <c r="F211" s="224" t="s">
        <v>465</v>
      </c>
      <c r="G211" s="40"/>
      <c r="H211" s="40"/>
      <c r="I211" s="225"/>
      <c r="J211" s="40"/>
      <c r="K211" s="40"/>
      <c r="L211" s="44"/>
      <c r="M211" s="226"/>
      <c r="N211" s="227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145</v>
      </c>
      <c r="AU211" s="17" t="s">
        <v>80</v>
      </c>
    </row>
    <row r="212" s="2" customFormat="1" ht="24.15" customHeight="1">
      <c r="A212" s="38"/>
      <c r="B212" s="39"/>
      <c r="C212" s="210" t="s">
        <v>186</v>
      </c>
      <c r="D212" s="210" t="s">
        <v>139</v>
      </c>
      <c r="E212" s="211" t="s">
        <v>466</v>
      </c>
      <c r="F212" s="212" t="s">
        <v>467</v>
      </c>
      <c r="G212" s="213" t="s">
        <v>142</v>
      </c>
      <c r="H212" s="214">
        <v>16.686</v>
      </c>
      <c r="I212" s="215"/>
      <c r="J212" s="216">
        <f>ROUND(I212*H212,2)</f>
        <v>0</v>
      </c>
      <c r="K212" s="212" t="s">
        <v>1</v>
      </c>
      <c r="L212" s="44"/>
      <c r="M212" s="217" t="s">
        <v>1</v>
      </c>
      <c r="N212" s="218" t="s">
        <v>38</v>
      </c>
      <c r="O212" s="91"/>
      <c r="P212" s="219">
        <f>O212*H212</f>
        <v>0</v>
      </c>
      <c r="Q212" s="219">
        <v>0.16700000000000001</v>
      </c>
      <c r="R212" s="219">
        <f>Q212*H212</f>
        <v>2.786562</v>
      </c>
      <c r="S212" s="219">
        <v>0</v>
      </c>
      <c r="T212" s="22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1" t="s">
        <v>144</v>
      </c>
      <c r="AT212" s="221" t="s">
        <v>139</v>
      </c>
      <c r="AU212" s="221" t="s">
        <v>80</v>
      </c>
      <c r="AY212" s="17" t="s">
        <v>138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7" t="s">
        <v>80</v>
      </c>
      <c r="BK212" s="222">
        <f>ROUND(I212*H212,2)</f>
        <v>0</v>
      </c>
      <c r="BL212" s="17" t="s">
        <v>144</v>
      </c>
      <c r="BM212" s="221" t="s">
        <v>266</v>
      </c>
    </row>
    <row r="213" s="2" customFormat="1">
      <c r="A213" s="38"/>
      <c r="B213" s="39"/>
      <c r="C213" s="40"/>
      <c r="D213" s="223" t="s">
        <v>145</v>
      </c>
      <c r="E213" s="40"/>
      <c r="F213" s="224" t="s">
        <v>467</v>
      </c>
      <c r="G213" s="40"/>
      <c r="H213" s="40"/>
      <c r="I213" s="225"/>
      <c r="J213" s="40"/>
      <c r="K213" s="40"/>
      <c r="L213" s="44"/>
      <c r="M213" s="226"/>
      <c r="N213" s="227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145</v>
      </c>
      <c r="AU213" s="17" t="s">
        <v>80</v>
      </c>
    </row>
    <row r="214" s="2" customFormat="1" ht="33" customHeight="1">
      <c r="A214" s="38"/>
      <c r="B214" s="39"/>
      <c r="C214" s="210" t="s">
        <v>8</v>
      </c>
      <c r="D214" s="210" t="s">
        <v>139</v>
      </c>
      <c r="E214" s="211" t="s">
        <v>468</v>
      </c>
      <c r="F214" s="212" t="s">
        <v>469</v>
      </c>
      <c r="G214" s="213" t="s">
        <v>142</v>
      </c>
      <c r="H214" s="214">
        <v>60.399999999999999</v>
      </c>
      <c r="I214" s="215"/>
      <c r="J214" s="216">
        <f>ROUND(I214*H214,2)</f>
        <v>0</v>
      </c>
      <c r="K214" s="212" t="s">
        <v>143</v>
      </c>
      <c r="L214" s="44"/>
      <c r="M214" s="217" t="s">
        <v>1</v>
      </c>
      <c r="N214" s="218" t="s">
        <v>38</v>
      </c>
      <c r="O214" s="91"/>
      <c r="P214" s="219">
        <f>O214*H214</f>
        <v>0</v>
      </c>
      <c r="Q214" s="219">
        <v>0.090620000000000006</v>
      </c>
      <c r="R214" s="219">
        <f>Q214*H214</f>
        <v>5.4734480000000003</v>
      </c>
      <c r="S214" s="219">
        <v>0</v>
      </c>
      <c r="T214" s="22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1" t="s">
        <v>144</v>
      </c>
      <c r="AT214" s="221" t="s">
        <v>139</v>
      </c>
      <c r="AU214" s="221" t="s">
        <v>80</v>
      </c>
      <c r="AY214" s="17" t="s">
        <v>138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7" t="s">
        <v>80</v>
      </c>
      <c r="BK214" s="222">
        <f>ROUND(I214*H214,2)</f>
        <v>0</v>
      </c>
      <c r="BL214" s="17" t="s">
        <v>144</v>
      </c>
      <c r="BM214" s="221" t="s">
        <v>271</v>
      </c>
    </row>
    <row r="215" s="2" customFormat="1">
      <c r="A215" s="38"/>
      <c r="B215" s="39"/>
      <c r="C215" s="40"/>
      <c r="D215" s="223" t="s">
        <v>145</v>
      </c>
      <c r="E215" s="40"/>
      <c r="F215" s="224" t="s">
        <v>470</v>
      </c>
      <c r="G215" s="40"/>
      <c r="H215" s="40"/>
      <c r="I215" s="225"/>
      <c r="J215" s="40"/>
      <c r="K215" s="40"/>
      <c r="L215" s="44"/>
      <c r="M215" s="226"/>
      <c r="N215" s="227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145</v>
      </c>
      <c r="AU215" s="17" t="s">
        <v>80</v>
      </c>
    </row>
    <row r="216" s="2" customFormat="1">
      <c r="A216" s="38"/>
      <c r="B216" s="39"/>
      <c r="C216" s="40"/>
      <c r="D216" s="228" t="s">
        <v>147</v>
      </c>
      <c r="E216" s="40"/>
      <c r="F216" s="229" t="s">
        <v>471</v>
      </c>
      <c r="G216" s="40"/>
      <c r="H216" s="40"/>
      <c r="I216" s="225"/>
      <c r="J216" s="40"/>
      <c r="K216" s="40"/>
      <c r="L216" s="44"/>
      <c r="M216" s="226"/>
      <c r="N216" s="227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147</v>
      </c>
      <c r="AU216" s="17" t="s">
        <v>80</v>
      </c>
    </row>
    <row r="217" s="13" customFormat="1">
      <c r="A217" s="13"/>
      <c r="B217" s="240"/>
      <c r="C217" s="241"/>
      <c r="D217" s="223" t="s">
        <v>149</v>
      </c>
      <c r="E217" s="242" t="s">
        <v>1</v>
      </c>
      <c r="F217" s="243" t="s">
        <v>472</v>
      </c>
      <c r="G217" s="241"/>
      <c r="H217" s="244">
        <v>29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0" t="s">
        <v>149</v>
      </c>
      <c r="AU217" s="250" t="s">
        <v>80</v>
      </c>
      <c r="AV217" s="13" t="s">
        <v>82</v>
      </c>
      <c r="AW217" s="13" t="s">
        <v>30</v>
      </c>
      <c r="AX217" s="13" t="s">
        <v>73</v>
      </c>
      <c r="AY217" s="250" t="s">
        <v>138</v>
      </c>
    </row>
    <row r="218" s="13" customFormat="1">
      <c r="A218" s="13"/>
      <c r="B218" s="240"/>
      <c r="C218" s="241"/>
      <c r="D218" s="223" t="s">
        <v>149</v>
      </c>
      <c r="E218" s="242" t="s">
        <v>1</v>
      </c>
      <c r="F218" s="243" t="s">
        <v>473</v>
      </c>
      <c r="G218" s="241"/>
      <c r="H218" s="244">
        <v>14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0" t="s">
        <v>149</v>
      </c>
      <c r="AU218" s="250" t="s">
        <v>80</v>
      </c>
      <c r="AV218" s="13" t="s">
        <v>82</v>
      </c>
      <c r="AW218" s="13" t="s">
        <v>30</v>
      </c>
      <c r="AX218" s="13" t="s">
        <v>73</v>
      </c>
      <c r="AY218" s="250" t="s">
        <v>138</v>
      </c>
    </row>
    <row r="219" s="13" customFormat="1">
      <c r="A219" s="13"/>
      <c r="B219" s="240"/>
      <c r="C219" s="241"/>
      <c r="D219" s="223" t="s">
        <v>149</v>
      </c>
      <c r="E219" s="242" t="s">
        <v>1</v>
      </c>
      <c r="F219" s="243" t="s">
        <v>474</v>
      </c>
      <c r="G219" s="241"/>
      <c r="H219" s="244">
        <v>14.300000000000001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149</v>
      </c>
      <c r="AU219" s="250" t="s">
        <v>80</v>
      </c>
      <c r="AV219" s="13" t="s">
        <v>82</v>
      </c>
      <c r="AW219" s="13" t="s">
        <v>30</v>
      </c>
      <c r="AX219" s="13" t="s">
        <v>73</v>
      </c>
      <c r="AY219" s="250" t="s">
        <v>138</v>
      </c>
    </row>
    <row r="220" s="13" customFormat="1">
      <c r="A220" s="13"/>
      <c r="B220" s="240"/>
      <c r="C220" s="241"/>
      <c r="D220" s="223" t="s">
        <v>149</v>
      </c>
      <c r="E220" s="242" t="s">
        <v>1</v>
      </c>
      <c r="F220" s="243" t="s">
        <v>475</v>
      </c>
      <c r="G220" s="241"/>
      <c r="H220" s="244">
        <v>3.1000000000000001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149</v>
      </c>
      <c r="AU220" s="250" t="s">
        <v>80</v>
      </c>
      <c r="AV220" s="13" t="s">
        <v>82</v>
      </c>
      <c r="AW220" s="13" t="s">
        <v>30</v>
      </c>
      <c r="AX220" s="13" t="s">
        <v>73</v>
      </c>
      <c r="AY220" s="250" t="s">
        <v>138</v>
      </c>
    </row>
    <row r="221" s="14" customFormat="1">
      <c r="A221" s="14"/>
      <c r="B221" s="251"/>
      <c r="C221" s="252"/>
      <c r="D221" s="223" t="s">
        <v>149</v>
      </c>
      <c r="E221" s="253" t="s">
        <v>1</v>
      </c>
      <c r="F221" s="254" t="s">
        <v>153</v>
      </c>
      <c r="G221" s="252"/>
      <c r="H221" s="255">
        <v>60.399999999999999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149</v>
      </c>
      <c r="AU221" s="261" t="s">
        <v>80</v>
      </c>
      <c r="AV221" s="14" t="s">
        <v>144</v>
      </c>
      <c r="AW221" s="14" t="s">
        <v>30</v>
      </c>
      <c r="AX221" s="14" t="s">
        <v>80</v>
      </c>
      <c r="AY221" s="261" t="s">
        <v>138</v>
      </c>
    </row>
    <row r="222" s="2" customFormat="1" ht="24.15" customHeight="1">
      <c r="A222" s="38"/>
      <c r="B222" s="39"/>
      <c r="C222" s="210" t="s">
        <v>191</v>
      </c>
      <c r="D222" s="210" t="s">
        <v>139</v>
      </c>
      <c r="E222" s="211" t="s">
        <v>476</v>
      </c>
      <c r="F222" s="212" t="s">
        <v>477</v>
      </c>
      <c r="G222" s="213" t="s">
        <v>142</v>
      </c>
      <c r="H222" s="214">
        <v>11.33</v>
      </c>
      <c r="I222" s="215"/>
      <c r="J222" s="216">
        <f>ROUND(I222*H222,2)</f>
        <v>0</v>
      </c>
      <c r="K222" s="212" t="s">
        <v>1</v>
      </c>
      <c r="L222" s="44"/>
      <c r="M222" s="217" t="s">
        <v>1</v>
      </c>
      <c r="N222" s="218" t="s">
        <v>38</v>
      </c>
      <c r="O222" s="91"/>
      <c r="P222" s="219">
        <f>O222*H222</f>
        <v>0</v>
      </c>
      <c r="Q222" s="219">
        <v>0.16700000000000001</v>
      </c>
      <c r="R222" s="219">
        <f>Q222*H222</f>
        <v>1.8921100000000002</v>
      </c>
      <c r="S222" s="219">
        <v>0</v>
      </c>
      <c r="T222" s="22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1" t="s">
        <v>144</v>
      </c>
      <c r="AT222" s="221" t="s">
        <v>139</v>
      </c>
      <c r="AU222" s="221" t="s">
        <v>80</v>
      </c>
      <c r="AY222" s="17" t="s">
        <v>138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7" t="s">
        <v>80</v>
      </c>
      <c r="BK222" s="222">
        <f>ROUND(I222*H222,2)</f>
        <v>0</v>
      </c>
      <c r="BL222" s="17" t="s">
        <v>144</v>
      </c>
      <c r="BM222" s="221" t="s">
        <v>278</v>
      </c>
    </row>
    <row r="223" s="2" customFormat="1">
      <c r="A223" s="38"/>
      <c r="B223" s="39"/>
      <c r="C223" s="40"/>
      <c r="D223" s="223" t="s">
        <v>145</v>
      </c>
      <c r="E223" s="40"/>
      <c r="F223" s="224" t="s">
        <v>477</v>
      </c>
      <c r="G223" s="40"/>
      <c r="H223" s="40"/>
      <c r="I223" s="225"/>
      <c r="J223" s="40"/>
      <c r="K223" s="40"/>
      <c r="L223" s="44"/>
      <c r="M223" s="226"/>
      <c r="N223" s="227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145</v>
      </c>
      <c r="AU223" s="17" t="s">
        <v>80</v>
      </c>
    </row>
    <row r="224" s="2" customFormat="1" ht="24.15" customHeight="1">
      <c r="A224" s="38"/>
      <c r="B224" s="39"/>
      <c r="C224" s="269" t="s">
        <v>229</v>
      </c>
      <c r="D224" s="269" t="s">
        <v>391</v>
      </c>
      <c r="E224" s="270" t="s">
        <v>478</v>
      </c>
      <c r="F224" s="271" t="s">
        <v>479</v>
      </c>
      <c r="G224" s="272" t="s">
        <v>142</v>
      </c>
      <c r="H224" s="273">
        <v>14.728999999999999</v>
      </c>
      <c r="I224" s="274"/>
      <c r="J224" s="275">
        <f>ROUND(I224*H224,2)</f>
        <v>0</v>
      </c>
      <c r="K224" s="271" t="s">
        <v>143</v>
      </c>
      <c r="L224" s="276"/>
      <c r="M224" s="277" t="s">
        <v>1</v>
      </c>
      <c r="N224" s="278" t="s">
        <v>38</v>
      </c>
      <c r="O224" s="91"/>
      <c r="P224" s="219">
        <f>O224*H224</f>
        <v>0</v>
      </c>
      <c r="Q224" s="219">
        <v>0.17499999999999999</v>
      </c>
      <c r="R224" s="219">
        <f>Q224*H224</f>
        <v>2.5775749999999995</v>
      </c>
      <c r="S224" s="219">
        <v>0</v>
      </c>
      <c r="T224" s="22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1" t="s">
        <v>168</v>
      </c>
      <c r="AT224" s="221" t="s">
        <v>391</v>
      </c>
      <c r="AU224" s="221" t="s">
        <v>80</v>
      </c>
      <c r="AY224" s="17" t="s">
        <v>138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7" t="s">
        <v>80</v>
      </c>
      <c r="BK224" s="222">
        <f>ROUND(I224*H224,2)</f>
        <v>0</v>
      </c>
      <c r="BL224" s="17" t="s">
        <v>144</v>
      </c>
      <c r="BM224" s="221" t="s">
        <v>285</v>
      </c>
    </row>
    <row r="225" s="2" customFormat="1">
      <c r="A225" s="38"/>
      <c r="B225" s="39"/>
      <c r="C225" s="40"/>
      <c r="D225" s="223" t="s">
        <v>145</v>
      </c>
      <c r="E225" s="40"/>
      <c r="F225" s="224" t="s">
        <v>479</v>
      </c>
      <c r="G225" s="40"/>
      <c r="H225" s="40"/>
      <c r="I225" s="225"/>
      <c r="J225" s="40"/>
      <c r="K225" s="40"/>
      <c r="L225" s="44"/>
      <c r="M225" s="226"/>
      <c r="N225" s="227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145</v>
      </c>
      <c r="AU225" s="17" t="s">
        <v>80</v>
      </c>
    </row>
    <row r="226" s="13" customFormat="1">
      <c r="A226" s="13"/>
      <c r="B226" s="240"/>
      <c r="C226" s="241"/>
      <c r="D226" s="223" t="s">
        <v>149</v>
      </c>
      <c r="E226" s="242" t="s">
        <v>1</v>
      </c>
      <c r="F226" s="243" t="s">
        <v>480</v>
      </c>
      <c r="G226" s="241"/>
      <c r="H226" s="244">
        <v>14.728999999999999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149</v>
      </c>
      <c r="AU226" s="250" t="s">
        <v>80</v>
      </c>
      <c r="AV226" s="13" t="s">
        <v>82</v>
      </c>
      <c r="AW226" s="13" t="s">
        <v>30</v>
      </c>
      <c r="AX226" s="13" t="s">
        <v>73</v>
      </c>
      <c r="AY226" s="250" t="s">
        <v>138</v>
      </c>
    </row>
    <row r="227" s="14" customFormat="1">
      <c r="A227" s="14"/>
      <c r="B227" s="251"/>
      <c r="C227" s="252"/>
      <c r="D227" s="223" t="s">
        <v>149</v>
      </c>
      <c r="E227" s="253" t="s">
        <v>1</v>
      </c>
      <c r="F227" s="254" t="s">
        <v>153</v>
      </c>
      <c r="G227" s="252"/>
      <c r="H227" s="255">
        <v>14.728999999999999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149</v>
      </c>
      <c r="AU227" s="261" t="s">
        <v>80</v>
      </c>
      <c r="AV227" s="14" t="s">
        <v>144</v>
      </c>
      <c r="AW227" s="14" t="s">
        <v>30</v>
      </c>
      <c r="AX227" s="14" t="s">
        <v>80</v>
      </c>
      <c r="AY227" s="261" t="s">
        <v>138</v>
      </c>
    </row>
    <row r="228" s="2" customFormat="1" ht="24.15" customHeight="1">
      <c r="A228" s="38"/>
      <c r="B228" s="39"/>
      <c r="C228" s="269" t="s">
        <v>197</v>
      </c>
      <c r="D228" s="269" t="s">
        <v>391</v>
      </c>
      <c r="E228" s="270" t="s">
        <v>481</v>
      </c>
      <c r="F228" s="271" t="s">
        <v>482</v>
      </c>
      <c r="G228" s="272" t="s">
        <v>295</v>
      </c>
      <c r="H228" s="273">
        <v>80.5</v>
      </c>
      <c r="I228" s="274"/>
      <c r="J228" s="275">
        <f>ROUND(I228*H228,2)</f>
        <v>0</v>
      </c>
      <c r="K228" s="271" t="s">
        <v>143</v>
      </c>
      <c r="L228" s="276"/>
      <c r="M228" s="277" t="s">
        <v>1</v>
      </c>
      <c r="N228" s="278" t="s">
        <v>38</v>
      </c>
      <c r="O228" s="91"/>
      <c r="P228" s="219">
        <f>O228*H228</f>
        <v>0</v>
      </c>
      <c r="Q228" s="219">
        <v>0.025999999999999999</v>
      </c>
      <c r="R228" s="219">
        <f>Q228*H228</f>
        <v>2.093</v>
      </c>
      <c r="S228" s="219">
        <v>0</v>
      </c>
      <c r="T228" s="22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1" t="s">
        <v>168</v>
      </c>
      <c r="AT228" s="221" t="s">
        <v>391</v>
      </c>
      <c r="AU228" s="221" t="s">
        <v>80</v>
      </c>
      <c r="AY228" s="17" t="s">
        <v>138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7" t="s">
        <v>80</v>
      </c>
      <c r="BK228" s="222">
        <f>ROUND(I228*H228,2)</f>
        <v>0</v>
      </c>
      <c r="BL228" s="17" t="s">
        <v>144</v>
      </c>
      <c r="BM228" s="221" t="s">
        <v>290</v>
      </c>
    </row>
    <row r="229" s="2" customFormat="1">
      <c r="A229" s="38"/>
      <c r="B229" s="39"/>
      <c r="C229" s="40"/>
      <c r="D229" s="223" t="s">
        <v>145</v>
      </c>
      <c r="E229" s="40"/>
      <c r="F229" s="224" t="s">
        <v>482</v>
      </c>
      <c r="G229" s="40"/>
      <c r="H229" s="40"/>
      <c r="I229" s="225"/>
      <c r="J229" s="40"/>
      <c r="K229" s="40"/>
      <c r="L229" s="44"/>
      <c r="M229" s="226"/>
      <c r="N229" s="227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145</v>
      </c>
      <c r="AU229" s="17" t="s">
        <v>80</v>
      </c>
    </row>
    <row r="230" s="13" customFormat="1">
      <c r="A230" s="13"/>
      <c r="B230" s="240"/>
      <c r="C230" s="241"/>
      <c r="D230" s="223" t="s">
        <v>149</v>
      </c>
      <c r="E230" s="242" t="s">
        <v>1</v>
      </c>
      <c r="F230" s="243" t="s">
        <v>483</v>
      </c>
      <c r="G230" s="241"/>
      <c r="H230" s="244">
        <v>80.5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0" t="s">
        <v>149</v>
      </c>
      <c r="AU230" s="250" t="s">
        <v>80</v>
      </c>
      <c r="AV230" s="13" t="s">
        <v>82</v>
      </c>
      <c r="AW230" s="13" t="s">
        <v>30</v>
      </c>
      <c r="AX230" s="13" t="s">
        <v>73</v>
      </c>
      <c r="AY230" s="250" t="s">
        <v>138</v>
      </c>
    </row>
    <row r="231" s="14" customFormat="1">
      <c r="A231" s="14"/>
      <c r="B231" s="251"/>
      <c r="C231" s="252"/>
      <c r="D231" s="223" t="s">
        <v>149</v>
      </c>
      <c r="E231" s="253" t="s">
        <v>1</v>
      </c>
      <c r="F231" s="254" t="s">
        <v>153</v>
      </c>
      <c r="G231" s="252"/>
      <c r="H231" s="255">
        <v>80.5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1" t="s">
        <v>149</v>
      </c>
      <c r="AU231" s="261" t="s">
        <v>80</v>
      </c>
      <c r="AV231" s="14" t="s">
        <v>144</v>
      </c>
      <c r="AW231" s="14" t="s">
        <v>30</v>
      </c>
      <c r="AX231" s="14" t="s">
        <v>80</v>
      </c>
      <c r="AY231" s="261" t="s">
        <v>138</v>
      </c>
    </row>
    <row r="232" s="2" customFormat="1" ht="21.75" customHeight="1">
      <c r="A232" s="38"/>
      <c r="B232" s="39"/>
      <c r="C232" s="269" t="s">
        <v>275</v>
      </c>
      <c r="D232" s="269" t="s">
        <v>391</v>
      </c>
      <c r="E232" s="270" t="s">
        <v>484</v>
      </c>
      <c r="F232" s="271" t="s">
        <v>485</v>
      </c>
      <c r="G232" s="272" t="s">
        <v>142</v>
      </c>
      <c r="H232" s="273">
        <v>29</v>
      </c>
      <c r="I232" s="274"/>
      <c r="J232" s="275">
        <f>ROUND(I232*H232,2)</f>
        <v>0</v>
      </c>
      <c r="K232" s="271" t="s">
        <v>143</v>
      </c>
      <c r="L232" s="276"/>
      <c r="M232" s="277" t="s">
        <v>1</v>
      </c>
      <c r="N232" s="278" t="s">
        <v>38</v>
      </c>
      <c r="O232" s="91"/>
      <c r="P232" s="219">
        <f>O232*H232</f>
        <v>0</v>
      </c>
      <c r="Q232" s="219">
        <v>0.17599999999999999</v>
      </c>
      <c r="R232" s="219">
        <f>Q232*H232</f>
        <v>5.1040000000000001</v>
      </c>
      <c r="S232" s="219">
        <v>0</v>
      </c>
      <c r="T232" s="22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1" t="s">
        <v>168</v>
      </c>
      <c r="AT232" s="221" t="s">
        <v>391</v>
      </c>
      <c r="AU232" s="221" t="s">
        <v>80</v>
      </c>
      <c r="AY232" s="17" t="s">
        <v>138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7" t="s">
        <v>80</v>
      </c>
      <c r="BK232" s="222">
        <f>ROUND(I232*H232,2)</f>
        <v>0</v>
      </c>
      <c r="BL232" s="17" t="s">
        <v>144</v>
      </c>
      <c r="BM232" s="221" t="s">
        <v>296</v>
      </c>
    </row>
    <row r="233" s="2" customFormat="1">
      <c r="A233" s="38"/>
      <c r="B233" s="39"/>
      <c r="C233" s="40"/>
      <c r="D233" s="223" t="s">
        <v>145</v>
      </c>
      <c r="E233" s="40"/>
      <c r="F233" s="224" t="s">
        <v>485</v>
      </c>
      <c r="G233" s="40"/>
      <c r="H233" s="40"/>
      <c r="I233" s="225"/>
      <c r="J233" s="40"/>
      <c r="K233" s="40"/>
      <c r="L233" s="44"/>
      <c r="M233" s="226"/>
      <c r="N233" s="227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145</v>
      </c>
      <c r="AU233" s="17" t="s">
        <v>80</v>
      </c>
    </row>
    <row r="234" s="13" customFormat="1">
      <c r="A234" s="13"/>
      <c r="B234" s="240"/>
      <c r="C234" s="241"/>
      <c r="D234" s="223" t="s">
        <v>149</v>
      </c>
      <c r="E234" s="242" t="s">
        <v>1</v>
      </c>
      <c r="F234" s="243" t="s">
        <v>486</v>
      </c>
      <c r="G234" s="241"/>
      <c r="H234" s="244">
        <v>29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149</v>
      </c>
      <c r="AU234" s="250" t="s">
        <v>80</v>
      </c>
      <c r="AV234" s="13" t="s">
        <v>82</v>
      </c>
      <c r="AW234" s="13" t="s">
        <v>30</v>
      </c>
      <c r="AX234" s="13" t="s">
        <v>73</v>
      </c>
      <c r="AY234" s="250" t="s">
        <v>138</v>
      </c>
    </row>
    <row r="235" s="14" customFormat="1">
      <c r="A235" s="14"/>
      <c r="B235" s="251"/>
      <c r="C235" s="252"/>
      <c r="D235" s="223" t="s">
        <v>149</v>
      </c>
      <c r="E235" s="253" t="s">
        <v>1</v>
      </c>
      <c r="F235" s="254" t="s">
        <v>153</v>
      </c>
      <c r="G235" s="252"/>
      <c r="H235" s="255">
        <v>29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149</v>
      </c>
      <c r="AU235" s="261" t="s">
        <v>80</v>
      </c>
      <c r="AV235" s="14" t="s">
        <v>144</v>
      </c>
      <c r="AW235" s="14" t="s">
        <v>30</v>
      </c>
      <c r="AX235" s="14" t="s">
        <v>80</v>
      </c>
      <c r="AY235" s="261" t="s">
        <v>138</v>
      </c>
    </row>
    <row r="236" s="11" customFormat="1" ht="25.92" customHeight="1">
      <c r="A236" s="11"/>
      <c r="B236" s="196"/>
      <c r="C236" s="197"/>
      <c r="D236" s="198" t="s">
        <v>72</v>
      </c>
      <c r="E236" s="199" t="s">
        <v>254</v>
      </c>
      <c r="F236" s="199" t="s">
        <v>255</v>
      </c>
      <c r="G236" s="197"/>
      <c r="H236" s="197"/>
      <c r="I236" s="200"/>
      <c r="J236" s="201">
        <f>BK236</f>
        <v>0</v>
      </c>
      <c r="K236" s="197"/>
      <c r="L236" s="202"/>
      <c r="M236" s="203"/>
      <c r="N236" s="204"/>
      <c r="O236" s="204"/>
      <c r="P236" s="205">
        <f>SUM(P237:P308)</f>
        <v>0</v>
      </c>
      <c r="Q236" s="204"/>
      <c r="R236" s="205">
        <f>SUM(R237:R308)</f>
        <v>496.03313331499999</v>
      </c>
      <c r="S236" s="204"/>
      <c r="T236" s="206">
        <f>SUM(T237:T308)</f>
        <v>0</v>
      </c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R236" s="207" t="s">
        <v>80</v>
      </c>
      <c r="AT236" s="208" t="s">
        <v>72</v>
      </c>
      <c r="AU236" s="208" t="s">
        <v>73</v>
      </c>
      <c r="AY236" s="207" t="s">
        <v>138</v>
      </c>
      <c r="BK236" s="209">
        <f>SUM(BK237:BK308)</f>
        <v>0</v>
      </c>
    </row>
    <row r="237" s="2" customFormat="1" ht="33" customHeight="1">
      <c r="A237" s="38"/>
      <c r="B237" s="39"/>
      <c r="C237" s="210" t="s">
        <v>80</v>
      </c>
      <c r="D237" s="210" t="s">
        <v>139</v>
      </c>
      <c r="E237" s="211" t="s">
        <v>487</v>
      </c>
      <c r="F237" s="212" t="s">
        <v>488</v>
      </c>
      <c r="G237" s="213" t="s">
        <v>250</v>
      </c>
      <c r="H237" s="214">
        <v>457</v>
      </c>
      <c r="I237" s="215"/>
      <c r="J237" s="216">
        <f>ROUND(I237*H237,2)</f>
        <v>0</v>
      </c>
      <c r="K237" s="212" t="s">
        <v>143</v>
      </c>
      <c r="L237" s="44"/>
      <c r="M237" s="217" t="s">
        <v>1</v>
      </c>
      <c r="N237" s="218" t="s">
        <v>38</v>
      </c>
      <c r="O237" s="91"/>
      <c r="P237" s="219">
        <f>O237*H237</f>
        <v>0</v>
      </c>
      <c r="Q237" s="219">
        <v>0.12949959999999999</v>
      </c>
      <c r="R237" s="219">
        <f>Q237*H237</f>
        <v>59.181317199999995</v>
      </c>
      <c r="S237" s="219">
        <v>0</v>
      </c>
      <c r="T237" s="22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1" t="s">
        <v>144</v>
      </c>
      <c r="AT237" s="221" t="s">
        <v>139</v>
      </c>
      <c r="AU237" s="221" t="s">
        <v>80</v>
      </c>
      <c r="AY237" s="17" t="s">
        <v>138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7" t="s">
        <v>80</v>
      </c>
      <c r="BK237" s="222">
        <f>ROUND(I237*H237,2)</f>
        <v>0</v>
      </c>
      <c r="BL237" s="17" t="s">
        <v>144</v>
      </c>
      <c r="BM237" s="221" t="s">
        <v>301</v>
      </c>
    </row>
    <row r="238" s="2" customFormat="1">
      <c r="A238" s="38"/>
      <c r="B238" s="39"/>
      <c r="C238" s="40"/>
      <c r="D238" s="223" t="s">
        <v>145</v>
      </c>
      <c r="E238" s="40"/>
      <c r="F238" s="224" t="s">
        <v>489</v>
      </c>
      <c r="G238" s="40"/>
      <c r="H238" s="40"/>
      <c r="I238" s="225"/>
      <c r="J238" s="40"/>
      <c r="K238" s="40"/>
      <c r="L238" s="44"/>
      <c r="M238" s="226"/>
      <c r="N238" s="227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145</v>
      </c>
      <c r="AU238" s="17" t="s">
        <v>80</v>
      </c>
    </row>
    <row r="239" s="2" customFormat="1">
      <c r="A239" s="38"/>
      <c r="B239" s="39"/>
      <c r="C239" s="40"/>
      <c r="D239" s="228" t="s">
        <v>147</v>
      </c>
      <c r="E239" s="40"/>
      <c r="F239" s="229" t="s">
        <v>490</v>
      </c>
      <c r="G239" s="40"/>
      <c r="H239" s="40"/>
      <c r="I239" s="225"/>
      <c r="J239" s="40"/>
      <c r="K239" s="40"/>
      <c r="L239" s="44"/>
      <c r="M239" s="226"/>
      <c r="N239" s="227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147</v>
      </c>
      <c r="AU239" s="17" t="s">
        <v>80</v>
      </c>
    </row>
    <row r="240" s="13" customFormat="1">
      <c r="A240" s="13"/>
      <c r="B240" s="240"/>
      <c r="C240" s="241"/>
      <c r="D240" s="223" t="s">
        <v>149</v>
      </c>
      <c r="E240" s="242" t="s">
        <v>1</v>
      </c>
      <c r="F240" s="243" t="s">
        <v>491</v>
      </c>
      <c r="G240" s="241"/>
      <c r="H240" s="244">
        <v>457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0" t="s">
        <v>149</v>
      </c>
      <c r="AU240" s="250" t="s">
        <v>80</v>
      </c>
      <c r="AV240" s="13" t="s">
        <v>82</v>
      </c>
      <c r="AW240" s="13" t="s">
        <v>30</v>
      </c>
      <c r="AX240" s="13" t="s">
        <v>73</v>
      </c>
      <c r="AY240" s="250" t="s">
        <v>138</v>
      </c>
    </row>
    <row r="241" s="14" customFormat="1">
      <c r="A241" s="14"/>
      <c r="B241" s="251"/>
      <c r="C241" s="252"/>
      <c r="D241" s="223" t="s">
        <v>149</v>
      </c>
      <c r="E241" s="253" t="s">
        <v>1</v>
      </c>
      <c r="F241" s="254" t="s">
        <v>153</v>
      </c>
      <c r="G241" s="252"/>
      <c r="H241" s="255">
        <v>457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149</v>
      </c>
      <c r="AU241" s="261" t="s">
        <v>80</v>
      </c>
      <c r="AV241" s="14" t="s">
        <v>144</v>
      </c>
      <c r="AW241" s="14" t="s">
        <v>30</v>
      </c>
      <c r="AX241" s="14" t="s">
        <v>80</v>
      </c>
      <c r="AY241" s="261" t="s">
        <v>138</v>
      </c>
    </row>
    <row r="242" s="2" customFormat="1" ht="16.5" customHeight="1">
      <c r="A242" s="38"/>
      <c r="B242" s="39"/>
      <c r="C242" s="269" t="s">
        <v>82</v>
      </c>
      <c r="D242" s="269" t="s">
        <v>391</v>
      </c>
      <c r="E242" s="270" t="s">
        <v>492</v>
      </c>
      <c r="F242" s="271" t="s">
        <v>493</v>
      </c>
      <c r="G242" s="272" t="s">
        <v>250</v>
      </c>
      <c r="H242" s="273">
        <v>466.13999999999999</v>
      </c>
      <c r="I242" s="274"/>
      <c r="J242" s="275">
        <f>ROUND(I242*H242,2)</f>
        <v>0</v>
      </c>
      <c r="K242" s="271" t="s">
        <v>143</v>
      </c>
      <c r="L242" s="276"/>
      <c r="M242" s="277" t="s">
        <v>1</v>
      </c>
      <c r="N242" s="278" t="s">
        <v>38</v>
      </c>
      <c r="O242" s="91"/>
      <c r="P242" s="219">
        <f>O242*H242</f>
        <v>0</v>
      </c>
      <c r="Q242" s="219">
        <v>0.056120000000000003</v>
      </c>
      <c r="R242" s="219">
        <f>Q242*H242</f>
        <v>26.159776799999999</v>
      </c>
      <c r="S242" s="219">
        <v>0</v>
      </c>
      <c r="T242" s="22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1" t="s">
        <v>168</v>
      </c>
      <c r="AT242" s="221" t="s">
        <v>391</v>
      </c>
      <c r="AU242" s="221" t="s">
        <v>80</v>
      </c>
      <c r="AY242" s="17" t="s">
        <v>138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7" t="s">
        <v>80</v>
      </c>
      <c r="BK242" s="222">
        <f>ROUND(I242*H242,2)</f>
        <v>0</v>
      </c>
      <c r="BL242" s="17" t="s">
        <v>144</v>
      </c>
      <c r="BM242" s="221" t="s">
        <v>306</v>
      </c>
    </row>
    <row r="243" s="2" customFormat="1">
      <c r="A243" s="38"/>
      <c r="B243" s="39"/>
      <c r="C243" s="40"/>
      <c r="D243" s="223" t="s">
        <v>145</v>
      </c>
      <c r="E243" s="40"/>
      <c r="F243" s="224" t="s">
        <v>493</v>
      </c>
      <c r="G243" s="40"/>
      <c r="H243" s="40"/>
      <c r="I243" s="225"/>
      <c r="J243" s="40"/>
      <c r="K243" s="40"/>
      <c r="L243" s="44"/>
      <c r="M243" s="226"/>
      <c r="N243" s="227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145</v>
      </c>
      <c r="AU243" s="17" t="s">
        <v>80</v>
      </c>
    </row>
    <row r="244" s="13" customFormat="1">
      <c r="A244" s="13"/>
      <c r="B244" s="240"/>
      <c r="C244" s="241"/>
      <c r="D244" s="223" t="s">
        <v>149</v>
      </c>
      <c r="E244" s="242" t="s">
        <v>1</v>
      </c>
      <c r="F244" s="243" t="s">
        <v>494</v>
      </c>
      <c r="G244" s="241"/>
      <c r="H244" s="244">
        <v>466.13999999999999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149</v>
      </c>
      <c r="AU244" s="250" t="s">
        <v>80</v>
      </c>
      <c r="AV244" s="13" t="s">
        <v>82</v>
      </c>
      <c r="AW244" s="13" t="s">
        <v>30</v>
      </c>
      <c r="AX244" s="13" t="s">
        <v>73</v>
      </c>
      <c r="AY244" s="250" t="s">
        <v>138</v>
      </c>
    </row>
    <row r="245" s="14" customFormat="1">
      <c r="A245" s="14"/>
      <c r="B245" s="251"/>
      <c r="C245" s="252"/>
      <c r="D245" s="223" t="s">
        <v>149</v>
      </c>
      <c r="E245" s="253" t="s">
        <v>1</v>
      </c>
      <c r="F245" s="254" t="s">
        <v>153</v>
      </c>
      <c r="G245" s="252"/>
      <c r="H245" s="255">
        <v>466.13999999999999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1" t="s">
        <v>149</v>
      </c>
      <c r="AU245" s="261" t="s">
        <v>80</v>
      </c>
      <c r="AV245" s="14" t="s">
        <v>144</v>
      </c>
      <c r="AW245" s="14" t="s">
        <v>30</v>
      </c>
      <c r="AX245" s="14" t="s">
        <v>80</v>
      </c>
      <c r="AY245" s="261" t="s">
        <v>138</v>
      </c>
    </row>
    <row r="246" s="2" customFormat="1" ht="24.15" customHeight="1">
      <c r="A246" s="38"/>
      <c r="B246" s="39"/>
      <c r="C246" s="210" t="s">
        <v>160</v>
      </c>
      <c r="D246" s="210" t="s">
        <v>139</v>
      </c>
      <c r="E246" s="211" t="s">
        <v>495</v>
      </c>
      <c r="F246" s="212" t="s">
        <v>496</v>
      </c>
      <c r="G246" s="213" t="s">
        <v>250</v>
      </c>
      <c r="H246" s="214">
        <v>482</v>
      </c>
      <c r="I246" s="215"/>
      <c r="J246" s="216">
        <f>ROUND(I246*H246,2)</f>
        <v>0</v>
      </c>
      <c r="K246" s="212" t="s">
        <v>143</v>
      </c>
      <c r="L246" s="44"/>
      <c r="M246" s="217" t="s">
        <v>1</v>
      </c>
      <c r="N246" s="218" t="s">
        <v>38</v>
      </c>
      <c r="O246" s="91"/>
      <c r="P246" s="219">
        <f>O246*H246</f>
        <v>0</v>
      </c>
      <c r="Q246" s="219">
        <v>0.071903999999999996</v>
      </c>
      <c r="R246" s="219">
        <f>Q246*H246</f>
        <v>34.657727999999999</v>
      </c>
      <c r="S246" s="219">
        <v>0</v>
      </c>
      <c r="T246" s="22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1" t="s">
        <v>144</v>
      </c>
      <c r="AT246" s="221" t="s">
        <v>139</v>
      </c>
      <c r="AU246" s="221" t="s">
        <v>80</v>
      </c>
      <c r="AY246" s="17" t="s">
        <v>138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7" t="s">
        <v>80</v>
      </c>
      <c r="BK246" s="222">
        <f>ROUND(I246*H246,2)</f>
        <v>0</v>
      </c>
      <c r="BL246" s="17" t="s">
        <v>144</v>
      </c>
      <c r="BM246" s="221" t="s">
        <v>235</v>
      </c>
    </row>
    <row r="247" s="2" customFormat="1">
      <c r="A247" s="38"/>
      <c r="B247" s="39"/>
      <c r="C247" s="40"/>
      <c r="D247" s="223" t="s">
        <v>145</v>
      </c>
      <c r="E247" s="40"/>
      <c r="F247" s="224" t="s">
        <v>497</v>
      </c>
      <c r="G247" s="40"/>
      <c r="H247" s="40"/>
      <c r="I247" s="225"/>
      <c r="J247" s="40"/>
      <c r="K247" s="40"/>
      <c r="L247" s="44"/>
      <c r="M247" s="226"/>
      <c r="N247" s="227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145</v>
      </c>
      <c r="AU247" s="17" t="s">
        <v>80</v>
      </c>
    </row>
    <row r="248" s="2" customFormat="1">
      <c r="A248" s="38"/>
      <c r="B248" s="39"/>
      <c r="C248" s="40"/>
      <c r="D248" s="228" t="s">
        <v>147</v>
      </c>
      <c r="E248" s="40"/>
      <c r="F248" s="229" t="s">
        <v>498</v>
      </c>
      <c r="G248" s="40"/>
      <c r="H248" s="40"/>
      <c r="I248" s="225"/>
      <c r="J248" s="40"/>
      <c r="K248" s="40"/>
      <c r="L248" s="44"/>
      <c r="M248" s="226"/>
      <c r="N248" s="227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147</v>
      </c>
      <c r="AU248" s="17" t="s">
        <v>80</v>
      </c>
    </row>
    <row r="249" s="13" customFormat="1">
      <c r="A249" s="13"/>
      <c r="B249" s="240"/>
      <c r="C249" s="241"/>
      <c r="D249" s="223" t="s">
        <v>149</v>
      </c>
      <c r="E249" s="242" t="s">
        <v>1</v>
      </c>
      <c r="F249" s="243" t="s">
        <v>499</v>
      </c>
      <c r="G249" s="241"/>
      <c r="H249" s="244">
        <v>482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0" t="s">
        <v>149</v>
      </c>
      <c r="AU249" s="250" t="s">
        <v>80</v>
      </c>
      <c r="AV249" s="13" t="s">
        <v>82</v>
      </c>
      <c r="AW249" s="13" t="s">
        <v>30</v>
      </c>
      <c r="AX249" s="13" t="s">
        <v>73</v>
      </c>
      <c r="AY249" s="250" t="s">
        <v>138</v>
      </c>
    </row>
    <row r="250" s="14" customFormat="1">
      <c r="A250" s="14"/>
      <c r="B250" s="251"/>
      <c r="C250" s="252"/>
      <c r="D250" s="223" t="s">
        <v>149</v>
      </c>
      <c r="E250" s="253" t="s">
        <v>1</v>
      </c>
      <c r="F250" s="254" t="s">
        <v>153</v>
      </c>
      <c r="G250" s="252"/>
      <c r="H250" s="255">
        <v>482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1" t="s">
        <v>149</v>
      </c>
      <c r="AU250" s="261" t="s">
        <v>80</v>
      </c>
      <c r="AV250" s="14" t="s">
        <v>144</v>
      </c>
      <c r="AW250" s="14" t="s">
        <v>30</v>
      </c>
      <c r="AX250" s="14" t="s">
        <v>80</v>
      </c>
      <c r="AY250" s="261" t="s">
        <v>138</v>
      </c>
    </row>
    <row r="251" s="2" customFormat="1" ht="24.15" customHeight="1">
      <c r="A251" s="38"/>
      <c r="B251" s="39"/>
      <c r="C251" s="210" t="s">
        <v>144</v>
      </c>
      <c r="D251" s="210" t="s">
        <v>139</v>
      </c>
      <c r="E251" s="211" t="s">
        <v>500</v>
      </c>
      <c r="F251" s="212" t="s">
        <v>501</v>
      </c>
      <c r="G251" s="213" t="s">
        <v>250</v>
      </c>
      <c r="H251" s="214">
        <v>482</v>
      </c>
      <c r="I251" s="215"/>
      <c r="J251" s="216">
        <f>ROUND(I251*H251,2)</f>
        <v>0</v>
      </c>
      <c r="K251" s="212" t="s">
        <v>143</v>
      </c>
      <c r="L251" s="44"/>
      <c r="M251" s="217" t="s">
        <v>1</v>
      </c>
      <c r="N251" s="218" t="s">
        <v>38</v>
      </c>
      <c r="O251" s="91"/>
      <c r="P251" s="219">
        <f>O251*H251</f>
        <v>0</v>
      </c>
      <c r="Q251" s="219">
        <v>0.089775999999999995</v>
      </c>
      <c r="R251" s="219">
        <f>Q251*H251</f>
        <v>43.272031999999996</v>
      </c>
      <c r="S251" s="219">
        <v>0</v>
      </c>
      <c r="T251" s="22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1" t="s">
        <v>144</v>
      </c>
      <c r="AT251" s="221" t="s">
        <v>139</v>
      </c>
      <c r="AU251" s="221" t="s">
        <v>80</v>
      </c>
      <c r="AY251" s="17" t="s">
        <v>138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7" t="s">
        <v>80</v>
      </c>
      <c r="BK251" s="222">
        <f>ROUND(I251*H251,2)</f>
        <v>0</v>
      </c>
      <c r="BL251" s="17" t="s">
        <v>144</v>
      </c>
      <c r="BM251" s="221" t="s">
        <v>241</v>
      </c>
    </row>
    <row r="252" s="2" customFormat="1">
      <c r="A252" s="38"/>
      <c r="B252" s="39"/>
      <c r="C252" s="40"/>
      <c r="D252" s="223" t="s">
        <v>145</v>
      </c>
      <c r="E252" s="40"/>
      <c r="F252" s="224" t="s">
        <v>502</v>
      </c>
      <c r="G252" s="40"/>
      <c r="H252" s="40"/>
      <c r="I252" s="225"/>
      <c r="J252" s="40"/>
      <c r="K252" s="40"/>
      <c r="L252" s="44"/>
      <c r="M252" s="226"/>
      <c r="N252" s="227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145</v>
      </c>
      <c r="AU252" s="17" t="s">
        <v>80</v>
      </c>
    </row>
    <row r="253" s="2" customFormat="1">
      <c r="A253" s="38"/>
      <c r="B253" s="39"/>
      <c r="C253" s="40"/>
      <c r="D253" s="228" t="s">
        <v>147</v>
      </c>
      <c r="E253" s="40"/>
      <c r="F253" s="229" t="s">
        <v>503</v>
      </c>
      <c r="G253" s="40"/>
      <c r="H253" s="40"/>
      <c r="I253" s="225"/>
      <c r="J253" s="40"/>
      <c r="K253" s="40"/>
      <c r="L253" s="44"/>
      <c r="M253" s="226"/>
      <c r="N253" s="227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147</v>
      </c>
      <c r="AU253" s="17" t="s">
        <v>80</v>
      </c>
    </row>
    <row r="254" s="13" customFormat="1">
      <c r="A254" s="13"/>
      <c r="B254" s="240"/>
      <c r="C254" s="241"/>
      <c r="D254" s="223" t="s">
        <v>149</v>
      </c>
      <c r="E254" s="242" t="s">
        <v>1</v>
      </c>
      <c r="F254" s="243" t="s">
        <v>504</v>
      </c>
      <c r="G254" s="241"/>
      <c r="H254" s="244">
        <v>482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0" t="s">
        <v>149</v>
      </c>
      <c r="AU254" s="250" t="s">
        <v>80</v>
      </c>
      <c r="AV254" s="13" t="s">
        <v>82</v>
      </c>
      <c r="AW254" s="13" t="s">
        <v>30</v>
      </c>
      <c r="AX254" s="13" t="s">
        <v>73</v>
      </c>
      <c r="AY254" s="250" t="s">
        <v>138</v>
      </c>
    </row>
    <row r="255" s="14" customFormat="1">
      <c r="A255" s="14"/>
      <c r="B255" s="251"/>
      <c r="C255" s="252"/>
      <c r="D255" s="223" t="s">
        <v>149</v>
      </c>
      <c r="E255" s="253" t="s">
        <v>1</v>
      </c>
      <c r="F255" s="254" t="s">
        <v>153</v>
      </c>
      <c r="G255" s="252"/>
      <c r="H255" s="255">
        <v>482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1" t="s">
        <v>149</v>
      </c>
      <c r="AU255" s="261" t="s">
        <v>80</v>
      </c>
      <c r="AV255" s="14" t="s">
        <v>144</v>
      </c>
      <c r="AW255" s="14" t="s">
        <v>30</v>
      </c>
      <c r="AX255" s="14" t="s">
        <v>80</v>
      </c>
      <c r="AY255" s="261" t="s">
        <v>138</v>
      </c>
    </row>
    <row r="256" s="2" customFormat="1" ht="16.5" customHeight="1">
      <c r="A256" s="38"/>
      <c r="B256" s="39"/>
      <c r="C256" s="269" t="s">
        <v>171</v>
      </c>
      <c r="D256" s="269" t="s">
        <v>391</v>
      </c>
      <c r="E256" s="270" t="s">
        <v>505</v>
      </c>
      <c r="F256" s="271" t="s">
        <v>506</v>
      </c>
      <c r="G256" s="272" t="s">
        <v>142</v>
      </c>
      <c r="H256" s="273">
        <v>124.115</v>
      </c>
      <c r="I256" s="274"/>
      <c r="J256" s="275">
        <f>ROUND(I256*H256,2)</f>
        <v>0</v>
      </c>
      <c r="K256" s="271" t="s">
        <v>143</v>
      </c>
      <c r="L256" s="276"/>
      <c r="M256" s="277" t="s">
        <v>1</v>
      </c>
      <c r="N256" s="278" t="s">
        <v>38</v>
      </c>
      <c r="O256" s="91"/>
      <c r="P256" s="219">
        <f>O256*H256</f>
        <v>0</v>
      </c>
      <c r="Q256" s="219">
        <v>0.222</v>
      </c>
      <c r="R256" s="219">
        <f>Q256*H256</f>
        <v>27.553529999999999</v>
      </c>
      <c r="S256" s="219">
        <v>0</v>
      </c>
      <c r="T256" s="22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1" t="s">
        <v>168</v>
      </c>
      <c r="AT256" s="221" t="s">
        <v>391</v>
      </c>
      <c r="AU256" s="221" t="s">
        <v>80</v>
      </c>
      <c r="AY256" s="17" t="s">
        <v>138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7" t="s">
        <v>80</v>
      </c>
      <c r="BK256" s="222">
        <f>ROUND(I256*H256,2)</f>
        <v>0</v>
      </c>
      <c r="BL256" s="17" t="s">
        <v>144</v>
      </c>
      <c r="BM256" s="221" t="s">
        <v>319</v>
      </c>
    </row>
    <row r="257" s="2" customFormat="1">
      <c r="A257" s="38"/>
      <c r="B257" s="39"/>
      <c r="C257" s="40"/>
      <c r="D257" s="223" t="s">
        <v>145</v>
      </c>
      <c r="E257" s="40"/>
      <c r="F257" s="224" t="s">
        <v>506</v>
      </c>
      <c r="G257" s="40"/>
      <c r="H257" s="40"/>
      <c r="I257" s="225"/>
      <c r="J257" s="40"/>
      <c r="K257" s="40"/>
      <c r="L257" s="44"/>
      <c r="M257" s="226"/>
      <c r="N257" s="227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145</v>
      </c>
      <c r="AU257" s="17" t="s">
        <v>80</v>
      </c>
    </row>
    <row r="258" s="13" customFormat="1">
      <c r="A258" s="13"/>
      <c r="B258" s="240"/>
      <c r="C258" s="241"/>
      <c r="D258" s="223" t="s">
        <v>149</v>
      </c>
      <c r="E258" s="242" t="s">
        <v>1</v>
      </c>
      <c r="F258" s="243" t="s">
        <v>507</v>
      </c>
      <c r="G258" s="241"/>
      <c r="H258" s="244">
        <v>124.115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0" t="s">
        <v>149</v>
      </c>
      <c r="AU258" s="250" t="s">
        <v>80</v>
      </c>
      <c r="AV258" s="13" t="s">
        <v>82</v>
      </c>
      <c r="AW258" s="13" t="s">
        <v>30</v>
      </c>
      <c r="AX258" s="13" t="s">
        <v>73</v>
      </c>
      <c r="AY258" s="250" t="s">
        <v>138</v>
      </c>
    </row>
    <row r="259" s="14" customFormat="1">
      <c r="A259" s="14"/>
      <c r="B259" s="251"/>
      <c r="C259" s="252"/>
      <c r="D259" s="223" t="s">
        <v>149</v>
      </c>
      <c r="E259" s="253" t="s">
        <v>1</v>
      </c>
      <c r="F259" s="254" t="s">
        <v>153</v>
      </c>
      <c r="G259" s="252"/>
      <c r="H259" s="255">
        <v>124.115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1" t="s">
        <v>149</v>
      </c>
      <c r="AU259" s="261" t="s">
        <v>80</v>
      </c>
      <c r="AV259" s="14" t="s">
        <v>144</v>
      </c>
      <c r="AW259" s="14" t="s">
        <v>30</v>
      </c>
      <c r="AX259" s="14" t="s">
        <v>80</v>
      </c>
      <c r="AY259" s="261" t="s">
        <v>138</v>
      </c>
    </row>
    <row r="260" s="2" customFormat="1" ht="33" customHeight="1">
      <c r="A260" s="38"/>
      <c r="B260" s="39"/>
      <c r="C260" s="210" t="s">
        <v>163</v>
      </c>
      <c r="D260" s="210" t="s">
        <v>139</v>
      </c>
      <c r="E260" s="211" t="s">
        <v>508</v>
      </c>
      <c r="F260" s="212" t="s">
        <v>509</v>
      </c>
      <c r="G260" s="213" t="s">
        <v>250</v>
      </c>
      <c r="H260" s="214">
        <v>529.39999999999998</v>
      </c>
      <c r="I260" s="215"/>
      <c r="J260" s="216">
        <f>ROUND(I260*H260,2)</f>
        <v>0</v>
      </c>
      <c r="K260" s="212" t="s">
        <v>143</v>
      </c>
      <c r="L260" s="44"/>
      <c r="M260" s="217" t="s">
        <v>1</v>
      </c>
      <c r="N260" s="218" t="s">
        <v>38</v>
      </c>
      <c r="O260" s="91"/>
      <c r="P260" s="219">
        <f>O260*H260</f>
        <v>0</v>
      </c>
      <c r="Q260" s="219">
        <v>0.15539952000000001</v>
      </c>
      <c r="R260" s="219">
        <f>Q260*H260</f>
        <v>82.268505888000007</v>
      </c>
      <c r="S260" s="219">
        <v>0</v>
      </c>
      <c r="T260" s="22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1" t="s">
        <v>144</v>
      </c>
      <c r="AT260" s="221" t="s">
        <v>139</v>
      </c>
      <c r="AU260" s="221" t="s">
        <v>80</v>
      </c>
      <c r="AY260" s="17" t="s">
        <v>138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7" t="s">
        <v>80</v>
      </c>
      <c r="BK260" s="222">
        <f>ROUND(I260*H260,2)</f>
        <v>0</v>
      </c>
      <c r="BL260" s="17" t="s">
        <v>144</v>
      </c>
      <c r="BM260" s="221" t="s">
        <v>358</v>
      </c>
    </row>
    <row r="261" s="2" customFormat="1">
      <c r="A261" s="38"/>
      <c r="B261" s="39"/>
      <c r="C261" s="40"/>
      <c r="D261" s="223" t="s">
        <v>145</v>
      </c>
      <c r="E261" s="40"/>
      <c r="F261" s="224" t="s">
        <v>510</v>
      </c>
      <c r="G261" s="40"/>
      <c r="H261" s="40"/>
      <c r="I261" s="225"/>
      <c r="J261" s="40"/>
      <c r="K261" s="40"/>
      <c r="L261" s="44"/>
      <c r="M261" s="226"/>
      <c r="N261" s="227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145</v>
      </c>
      <c r="AU261" s="17" t="s">
        <v>80</v>
      </c>
    </row>
    <row r="262" s="2" customFormat="1">
      <c r="A262" s="38"/>
      <c r="B262" s="39"/>
      <c r="C262" s="40"/>
      <c r="D262" s="228" t="s">
        <v>147</v>
      </c>
      <c r="E262" s="40"/>
      <c r="F262" s="229" t="s">
        <v>511</v>
      </c>
      <c r="G262" s="40"/>
      <c r="H262" s="40"/>
      <c r="I262" s="225"/>
      <c r="J262" s="40"/>
      <c r="K262" s="40"/>
      <c r="L262" s="44"/>
      <c r="M262" s="226"/>
      <c r="N262" s="227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147</v>
      </c>
      <c r="AU262" s="17" t="s">
        <v>80</v>
      </c>
    </row>
    <row r="263" s="13" customFormat="1">
      <c r="A263" s="13"/>
      <c r="B263" s="240"/>
      <c r="C263" s="241"/>
      <c r="D263" s="223" t="s">
        <v>149</v>
      </c>
      <c r="E263" s="242" t="s">
        <v>1</v>
      </c>
      <c r="F263" s="243" t="s">
        <v>512</v>
      </c>
      <c r="G263" s="241"/>
      <c r="H263" s="244">
        <v>453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0" t="s">
        <v>149</v>
      </c>
      <c r="AU263" s="250" t="s">
        <v>80</v>
      </c>
      <c r="AV263" s="13" t="s">
        <v>82</v>
      </c>
      <c r="AW263" s="13" t="s">
        <v>30</v>
      </c>
      <c r="AX263" s="13" t="s">
        <v>73</v>
      </c>
      <c r="AY263" s="250" t="s">
        <v>138</v>
      </c>
    </row>
    <row r="264" s="13" customFormat="1">
      <c r="A264" s="13"/>
      <c r="B264" s="240"/>
      <c r="C264" s="241"/>
      <c r="D264" s="223" t="s">
        <v>149</v>
      </c>
      <c r="E264" s="242" t="s">
        <v>1</v>
      </c>
      <c r="F264" s="243" t="s">
        <v>513</v>
      </c>
      <c r="G264" s="241"/>
      <c r="H264" s="244">
        <v>51.399999999999999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0" t="s">
        <v>149</v>
      </c>
      <c r="AU264" s="250" t="s">
        <v>80</v>
      </c>
      <c r="AV264" s="13" t="s">
        <v>82</v>
      </c>
      <c r="AW264" s="13" t="s">
        <v>30</v>
      </c>
      <c r="AX264" s="13" t="s">
        <v>73</v>
      </c>
      <c r="AY264" s="250" t="s">
        <v>138</v>
      </c>
    </row>
    <row r="265" s="13" customFormat="1">
      <c r="A265" s="13"/>
      <c r="B265" s="240"/>
      <c r="C265" s="241"/>
      <c r="D265" s="223" t="s">
        <v>149</v>
      </c>
      <c r="E265" s="242" t="s">
        <v>1</v>
      </c>
      <c r="F265" s="243" t="s">
        <v>514</v>
      </c>
      <c r="G265" s="241"/>
      <c r="H265" s="244">
        <v>25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149</v>
      </c>
      <c r="AU265" s="250" t="s">
        <v>80</v>
      </c>
      <c r="AV265" s="13" t="s">
        <v>82</v>
      </c>
      <c r="AW265" s="13" t="s">
        <v>30</v>
      </c>
      <c r="AX265" s="13" t="s">
        <v>73</v>
      </c>
      <c r="AY265" s="250" t="s">
        <v>138</v>
      </c>
    </row>
    <row r="266" s="14" customFormat="1">
      <c r="A266" s="14"/>
      <c r="B266" s="251"/>
      <c r="C266" s="252"/>
      <c r="D266" s="223" t="s">
        <v>149</v>
      </c>
      <c r="E266" s="253" t="s">
        <v>1</v>
      </c>
      <c r="F266" s="254" t="s">
        <v>153</v>
      </c>
      <c r="G266" s="252"/>
      <c r="H266" s="255">
        <v>529.39999999999998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149</v>
      </c>
      <c r="AU266" s="261" t="s">
        <v>80</v>
      </c>
      <c r="AV266" s="14" t="s">
        <v>144</v>
      </c>
      <c r="AW266" s="14" t="s">
        <v>30</v>
      </c>
      <c r="AX266" s="14" t="s">
        <v>80</v>
      </c>
      <c r="AY266" s="261" t="s">
        <v>138</v>
      </c>
    </row>
    <row r="267" s="2" customFormat="1" ht="16.5" customHeight="1">
      <c r="A267" s="38"/>
      <c r="B267" s="39"/>
      <c r="C267" s="269" t="s">
        <v>183</v>
      </c>
      <c r="D267" s="269" t="s">
        <v>391</v>
      </c>
      <c r="E267" s="270" t="s">
        <v>515</v>
      </c>
      <c r="F267" s="271" t="s">
        <v>516</v>
      </c>
      <c r="G267" s="272" t="s">
        <v>250</v>
      </c>
      <c r="H267" s="273">
        <v>462.06</v>
      </c>
      <c r="I267" s="274"/>
      <c r="J267" s="275">
        <f>ROUND(I267*H267,2)</f>
        <v>0</v>
      </c>
      <c r="K267" s="271" t="s">
        <v>143</v>
      </c>
      <c r="L267" s="276"/>
      <c r="M267" s="277" t="s">
        <v>1</v>
      </c>
      <c r="N267" s="278" t="s">
        <v>38</v>
      </c>
      <c r="O267" s="91"/>
      <c r="P267" s="219">
        <f>O267*H267</f>
        <v>0</v>
      </c>
      <c r="Q267" s="219">
        <v>0.10199999999999999</v>
      </c>
      <c r="R267" s="219">
        <f>Q267*H267</f>
        <v>47.130119999999998</v>
      </c>
      <c r="S267" s="219">
        <v>0</v>
      </c>
      <c r="T267" s="22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1" t="s">
        <v>168</v>
      </c>
      <c r="AT267" s="221" t="s">
        <v>391</v>
      </c>
      <c r="AU267" s="221" t="s">
        <v>80</v>
      </c>
      <c r="AY267" s="17" t="s">
        <v>138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7" t="s">
        <v>80</v>
      </c>
      <c r="BK267" s="222">
        <f>ROUND(I267*H267,2)</f>
        <v>0</v>
      </c>
      <c r="BL267" s="17" t="s">
        <v>144</v>
      </c>
      <c r="BM267" s="221" t="s">
        <v>362</v>
      </c>
    </row>
    <row r="268" s="2" customFormat="1">
      <c r="A268" s="38"/>
      <c r="B268" s="39"/>
      <c r="C268" s="40"/>
      <c r="D268" s="223" t="s">
        <v>145</v>
      </c>
      <c r="E268" s="40"/>
      <c r="F268" s="224" t="s">
        <v>516</v>
      </c>
      <c r="G268" s="40"/>
      <c r="H268" s="40"/>
      <c r="I268" s="225"/>
      <c r="J268" s="40"/>
      <c r="K268" s="40"/>
      <c r="L268" s="44"/>
      <c r="M268" s="226"/>
      <c r="N268" s="227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145</v>
      </c>
      <c r="AU268" s="17" t="s">
        <v>80</v>
      </c>
    </row>
    <row r="269" s="13" customFormat="1">
      <c r="A269" s="13"/>
      <c r="B269" s="240"/>
      <c r="C269" s="241"/>
      <c r="D269" s="223" t="s">
        <v>149</v>
      </c>
      <c r="E269" s="242" t="s">
        <v>1</v>
      </c>
      <c r="F269" s="243" t="s">
        <v>517</v>
      </c>
      <c r="G269" s="241"/>
      <c r="H269" s="244">
        <v>462.06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0" t="s">
        <v>149</v>
      </c>
      <c r="AU269" s="250" t="s">
        <v>80</v>
      </c>
      <c r="AV269" s="13" t="s">
        <v>82</v>
      </c>
      <c r="AW269" s="13" t="s">
        <v>30</v>
      </c>
      <c r="AX269" s="13" t="s">
        <v>73</v>
      </c>
      <c r="AY269" s="250" t="s">
        <v>138</v>
      </c>
    </row>
    <row r="270" s="14" customFormat="1">
      <c r="A270" s="14"/>
      <c r="B270" s="251"/>
      <c r="C270" s="252"/>
      <c r="D270" s="223" t="s">
        <v>149</v>
      </c>
      <c r="E270" s="253" t="s">
        <v>1</v>
      </c>
      <c r="F270" s="254" t="s">
        <v>153</v>
      </c>
      <c r="G270" s="252"/>
      <c r="H270" s="255">
        <v>462.06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1" t="s">
        <v>149</v>
      </c>
      <c r="AU270" s="261" t="s">
        <v>80</v>
      </c>
      <c r="AV270" s="14" t="s">
        <v>144</v>
      </c>
      <c r="AW270" s="14" t="s">
        <v>30</v>
      </c>
      <c r="AX270" s="14" t="s">
        <v>80</v>
      </c>
      <c r="AY270" s="261" t="s">
        <v>138</v>
      </c>
    </row>
    <row r="271" s="2" customFormat="1" ht="24.15" customHeight="1">
      <c r="A271" s="38"/>
      <c r="B271" s="39"/>
      <c r="C271" s="269" t="s">
        <v>168</v>
      </c>
      <c r="D271" s="269" t="s">
        <v>391</v>
      </c>
      <c r="E271" s="270" t="s">
        <v>518</v>
      </c>
      <c r="F271" s="271" t="s">
        <v>519</v>
      </c>
      <c r="G271" s="272" t="s">
        <v>250</v>
      </c>
      <c r="H271" s="273">
        <v>52.427999999999997</v>
      </c>
      <c r="I271" s="274"/>
      <c r="J271" s="275">
        <f>ROUND(I271*H271,2)</f>
        <v>0</v>
      </c>
      <c r="K271" s="271" t="s">
        <v>143</v>
      </c>
      <c r="L271" s="276"/>
      <c r="M271" s="277" t="s">
        <v>1</v>
      </c>
      <c r="N271" s="278" t="s">
        <v>38</v>
      </c>
      <c r="O271" s="91"/>
      <c r="P271" s="219">
        <f>O271*H271</f>
        <v>0</v>
      </c>
      <c r="Q271" s="219">
        <v>0.048300000000000003</v>
      </c>
      <c r="R271" s="219">
        <f>Q271*H271</f>
        <v>2.5322724000000001</v>
      </c>
      <c r="S271" s="219">
        <v>0</v>
      </c>
      <c r="T271" s="22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1" t="s">
        <v>168</v>
      </c>
      <c r="AT271" s="221" t="s">
        <v>391</v>
      </c>
      <c r="AU271" s="221" t="s">
        <v>80</v>
      </c>
      <c r="AY271" s="17" t="s">
        <v>138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7" t="s">
        <v>80</v>
      </c>
      <c r="BK271" s="222">
        <f>ROUND(I271*H271,2)</f>
        <v>0</v>
      </c>
      <c r="BL271" s="17" t="s">
        <v>144</v>
      </c>
      <c r="BM271" s="221" t="s">
        <v>364</v>
      </c>
    </row>
    <row r="272" s="2" customFormat="1">
      <c r="A272" s="38"/>
      <c r="B272" s="39"/>
      <c r="C272" s="40"/>
      <c r="D272" s="223" t="s">
        <v>145</v>
      </c>
      <c r="E272" s="40"/>
      <c r="F272" s="224" t="s">
        <v>519</v>
      </c>
      <c r="G272" s="40"/>
      <c r="H272" s="40"/>
      <c r="I272" s="225"/>
      <c r="J272" s="40"/>
      <c r="K272" s="40"/>
      <c r="L272" s="44"/>
      <c r="M272" s="226"/>
      <c r="N272" s="227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145</v>
      </c>
      <c r="AU272" s="17" t="s">
        <v>80</v>
      </c>
    </row>
    <row r="273" s="13" customFormat="1">
      <c r="A273" s="13"/>
      <c r="B273" s="240"/>
      <c r="C273" s="241"/>
      <c r="D273" s="223" t="s">
        <v>149</v>
      </c>
      <c r="E273" s="242" t="s">
        <v>1</v>
      </c>
      <c r="F273" s="243" t="s">
        <v>520</v>
      </c>
      <c r="G273" s="241"/>
      <c r="H273" s="244">
        <v>52.427999999999997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0" t="s">
        <v>149</v>
      </c>
      <c r="AU273" s="250" t="s">
        <v>80</v>
      </c>
      <c r="AV273" s="13" t="s">
        <v>82</v>
      </c>
      <c r="AW273" s="13" t="s">
        <v>30</v>
      </c>
      <c r="AX273" s="13" t="s">
        <v>73</v>
      </c>
      <c r="AY273" s="250" t="s">
        <v>138</v>
      </c>
    </row>
    <row r="274" s="14" customFormat="1">
      <c r="A274" s="14"/>
      <c r="B274" s="251"/>
      <c r="C274" s="252"/>
      <c r="D274" s="223" t="s">
        <v>149</v>
      </c>
      <c r="E274" s="253" t="s">
        <v>1</v>
      </c>
      <c r="F274" s="254" t="s">
        <v>153</v>
      </c>
      <c r="G274" s="252"/>
      <c r="H274" s="255">
        <v>52.427999999999997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1" t="s">
        <v>149</v>
      </c>
      <c r="AU274" s="261" t="s">
        <v>80</v>
      </c>
      <c r="AV274" s="14" t="s">
        <v>144</v>
      </c>
      <c r="AW274" s="14" t="s">
        <v>30</v>
      </c>
      <c r="AX274" s="14" t="s">
        <v>80</v>
      </c>
      <c r="AY274" s="261" t="s">
        <v>138</v>
      </c>
    </row>
    <row r="275" s="2" customFormat="1" ht="24.15" customHeight="1">
      <c r="A275" s="38"/>
      <c r="B275" s="39"/>
      <c r="C275" s="269" t="s">
        <v>194</v>
      </c>
      <c r="D275" s="269" t="s">
        <v>391</v>
      </c>
      <c r="E275" s="270" t="s">
        <v>521</v>
      </c>
      <c r="F275" s="271" t="s">
        <v>522</v>
      </c>
      <c r="G275" s="272" t="s">
        <v>250</v>
      </c>
      <c r="H275" s="273">
        <v>25.5</v>
      </c>
      <c r="I275" s="274"/>
      <c r="J275" s="275">
        <f>ROUND(I275*H275,2)</f>
        <v>0</v>
      </c>
      <c r="K275" s="271" t="s">
        <v>143</v>
      </c>
      <c r="L275" s="276"/>
      <c r="M275" s="277" t="s">
        <v>1</v>
      </c>
      <c r="N275" s="278" t="s">
        <v>38</v>
      </c>
      <c r="O275" s="91"/>
      <c r="P275" s="219">
        <f>O275*H275</f>
        <v>0</v>
      </c>
      <c r="Q275" s="219">
        <v>0.065670000000000006</v>
      </c>
      <c r="R275" s="219">
        <f>Q275*H275</f>
        <v>1.6745850000000002</v>
      </c>
      <c r="S275" s="219">
        <v>0</v>
      </c>
      <c r="T275" s="22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1" t="s">
        <v>168</v>
      </c>
      <c r="AT275" s="221" t="s">
        <v>391</v>
      </c>
      <c r="AU275" s="221" t="s">
        <v>80</v>
      </c>
      <c r="AY275" s="17" t="s">
        <v>138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7" t="s">
        <v>80</v>
      </c>
      <c r="BK275" s="222">
        <f>ROUND(I275*H275,2)</f>
        <v>0</v>
      </c>
      <c r="BL275" s="17" t="s">
        <v>144</v>
      </c>
      <c r="BM275" s="221" t="s">
        <v>325</v>
      </c>
    </row>
    <row r="276" s="2" customFormat="1">
      <c r="A276" s="38"/>
      <c r="B276" s="39"/>
      <c r="C276" s="40"/>
      <c r="D276" s="223" t="s">
        <v>145</v>
      </c>
      <c r="E276" s="40"/>
      <c r="F276" s="224" t="s">
        <v>522</v>
      </c>
      <c r="G276" s="40"/>
      <c r="H276" s="40"/>
      <c r="I276" s="225"/>
      <c r="J276" s="40"/>
      <c r="K276" s="40"/>
      <c r="L276" s="44"/>
      <c r="M276" s="226"/>
      <c r="N276" s="227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145</v>
      </c>
      <c r="AU276" s="17" t="s">
        <v>80</v>
      </c>
    </row>
    <row r="277" s="13" customFormat="1">
      <c r="A277" s="13"/>
      <c r="B277" s="240"/>
      <c r="C277" s="241"/>
      <c r="D277" s="223" t="s">
        <v>149</v>
      </c>
      <c r="E277" s="242" t="s">
        <v>1</v>
      </c>
      <c r="F277" s="243" t="s">
        <v>523</v>
      </c>
      <c r="G277" s="241"/>
      <c r="H277" s="244">
        <v>25.5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0" t="s">
        <v>149</v>
      </c>
      <c r="AU277" s="250" t="s">
        <v>80</v>
      </c>
      <c r="AV277" s="13" t="s">
        <v>82</v>
      </c>
      <c r="AW277" s="13" t="s">
        <v>30</v>
      </c>
      <c r="AX277" s="13" t="s">
        <v>73</v>
      </c>
      <c r="AY277" s="250" t="s">
        <v>138</v>
      </c>
    </row>
    <row r="278" s="14" customFormat="1">
      <c r="A278" s="14"/>
      <c r="B278" s="251"/>
      <c r="C278" s="252"/>
      <c r="D278" s="223" t="s">
        <v>149</v>
      </c>
      <c r="E278" s="253" t="s">
        <v>1</v>
      </c>
      <c r="F278" s="254" t="s">
        <v>153</v>
      </c>
      <c r="G278" s="252"/>
      <c r="H278" s="255">
        <v>25.5</v>
      </c>
      <c r="I278" s="256"/>
      <c r="J278" s="252"/>
      <c r="K278" s="252"/>
      <c r="L278" s="257"/>
      <c r="M278" s="258"/>
      <c r="N278" s="259"/>
      <c r="O278" s="259"/>
      <c r="P278" s="259"/>
      <c r="Q278" s="259"/>
      <c r="R278" s="259"/>
      <c r="S278" s="259"/>
      <c r="T278" s="26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1" t="s">
        <v>149</v>
      </c>
      <c r="AU278" s="261" t="s">
        <v>80</v>
      </c>
      <c r="AV278" s="14" t="s">
        <v>144</v>
      </c>
      <c r="AW278" s="14" t="s">
        <v>30</v>
      </c>
      <c r="AX278" s="14" t="s">
        <v>80</v>
      </c>
      <c r="AY278" s="261" t="s">
        <v>138</v>
      </c>
    </row>
    <row r="279" s="2" customFormat="1" ht="24.15" customHeight="1">
      <c r="A279" s="38"/>
      <c r="B279" s="39"/>
      <c r="C279" s="210" t="s">
        <v>174</v>
      </c>
      <c r="D279" s="210" t="s">
        <v>139</v>
      </c>
      <c r="E279" s="211" t="s">
        <v>524</v>
      </c>
      <c r="F279" s="212" t="s">
        <v>525</v>
      </c>
      <c r="G279" s="213" t="s">
        <v>179</v>
      </c>
      <c r="H279" s="214">
        <v>75.986999999999995</v>
      </c>
      <c r="I279" s="215"/>
      <c r="J279" s="216">
        <f>ROUND(I279*H279,2)</f>
        <v>0</v>
      </c>
      <c r="K279" s="212" t="s">
        <v>143</v>
      </c>
      <c r="L279" s="44"/>
      <c r="M279" s="217" t="s">
        <v>1</v>
      </c>
      <c r="N279" s="218" t="s">
        <v>38</v>
      </c>
      <c r="O279" s="91"/>
      <c r="P279" s="219">
        <f>O279*H279</f>
        <v>0</v>
      </c>
      <c r="Q279" s="219">
        <v>2.2563399999999998</v>
      </c>
      <c r="R279" s="219">
        <f>Q279*H279</f>
        <v>171.45250757999997</v>
      </c>
      <c r="S279" s="219">
        <v>0</v>
      </c>
      <c r="T279" s="22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1" t="s">
        <v>144</v>
      </c>
      <c r="AT279" s="221" t="s">
        <v>139</v>
      </c>
      <c r="AU279" s="221" t="s">
        <v>80</v>
      </c>
      <c r="AY279" s="17" t="s">
        <v>138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7" t="s">
        <v>80</v>
      </c>
      <c r="BK279" s="222">
        <f>ROUND(I279*H279,2)</f>
        <v>0</v>
      </c>
      <c r="BL279" s="17" t="s">
        <v>144</v>
      </c>
      <c r="BM279" s="221" t="s">
        <v>330</v>
      </c>
    </row>
    <row r="280" s="2" customFormat="1">
      <c r="A280" s="38"/>
      <c r="B280" s="39"/>
      <c r="C280" s="40"/>
      <c r="D280" s="223" t="s">
        <v>145</v>
      </c>
      <c r="E280" s="40"/>
      <c r="F280" s="224" t="s">
        <v>526</v>
      </c>
      <c r="G280" s="40"/>
      <c r="H280" s="40"/>
      <c r="I280" s="225"/>
      <c r="J280" s="40"/>
      <c r="K280" s="40"/>
      <c r="L280" s="44"/>
      <c r="M280" s="226"/>
      <c r="N280" s="227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145</v>
      </c>
      <c r="AU280" s="17" t="s">
        <v>80</v>
      </c>
    </row>
    <row r="281" s="2" customFormat="1">
      <c r="A281" s="38"/>
      <c r="B281" s="39"/>
      <c r="C281" s="40"/>
      <c r="D281" s="228" t="s">
        <v>147</v>
      </c>
      <c r="E281" s="40"/>
      <c r="F281" s="229" t="s">
        <v>527</v>
      </c>
      <c r="G281" s="40"/>
      <c r="H281" s="40"/>
      <c r="I281" s="225"/>
      <c r="J281" s="40"/>
      <c r="K281" s="40"/>
      <c r="L281" s="44"/>
      <c r="M281" s="226"/>
      <c r="N281" s="227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147</v>
      </c>
      <c r="AU281" s="17" t="s">
        <v>80</v>
      </c>
    </row>
    <row r="282" s="13" customFormat="1">
      <c r="A282" s="13"/>
      <c r="B282" s="240"/>
      <c r="C282" s="241"/>
      <c r="D282" s="223" t="s">
        <v>149</v>
      </c>
      <c r="E282" s="242" t="s">
        <v>1</v>
      </c>
      <c r="F282" s="243" t="s">
        <v>528</v>
      </c>
      <c r="G282" s="241"/>
      <c r="H282" s="244">
        <v>7.1500000000000004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0" t="s">
        <v>149</v>
      </c>
      <c r="AU282" s="250" t="s">
        <v>80</v>
      </c>
      <c r="AV282" s="13" t="s">
        <v>82</v>
      </c>
      <c r="AW282" s="13" t="s">
        <v>30</v>
      </c>
      <c r="AX282" s="13" t="s">
        <v>73</v>
      </c>
      <c r="AY282" s="250" t="s">
        <v>138</v>
      </c>
    </row>
    <row r="283" s="13" customFormat="1">
      <c r="A283" s="13"/>
      <c r="B283" s="240"/>
      <c r="C283" s="241"/>
      <c r="D283" s="223" t="s">
        <v>149</v>
      </c>
      <c r="E283" s="242" t="s">
        <v>1</v>
      </c>
      <c r="F283" s="243" t="s">
        <v>529</v>
      </c>
      <c r="G283" s="241"/>
      <c r="H283" s="244">
        <v>29.117000000000001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0" t="s">
        <v>149</v>
      </c>
      <c r="AU283" s="250" t="s">
        <v>80</v>
      </c>
      <c r="AV283" s="13" t="s">
        <v>82</v>
      </c>
      <c r="AW283" s="13" t="s">
        <v>30</v>
      </c>
      <c r="AX283" s="13" t="s">
        <v>73</v>
      </c>
      <c r="AY283" s="250" t="s">
        <v>138</v>
      </c>
    </row>
    <row r="284" s="13" customFormat="1">
      <c r="A284" s="13"/>
      <c r="B284" s="240"/>
      <c r="C284" s="241"/>
      <c r="D284" s="223" t="s">
        <v>149</v>
      </c>
      <c r="E284" s="242" t="s">
        <v>1</v>
      </c>
      <c r="F284" s="243" t="s">
        <v>530</v>
      </c>
      <c r="G284" s="241"/>
      <c r="H284" s="244">
        <v>22.850000000000001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0" t="s">
        <v>149</v>
      </c>
      <c r="AU284" s="250" t="s">
        <v>80</v>
      </c>
      <c r="AV284" s="13" t="s">
        <v>82</v>
      </c>
      <c r="AW284" s="13" t="s">
        <v>30</v>
      </c>
      <c r="AX284" s="13" t="s">
        <v>73</v>
      </c>
      <c r="AY284" s="250" t="s">
        <v>138</v>
      </c>
    </row>
    <row r="285" s="13" customFormat="1">
      <c r="A285" s="13"/>
      <c r="B285" s="240"/>
      <c r="C285" s="241"/>
      <c r="D285" s="223" t="s">
        <v>149</v>
      </c>
      <c r="E285" s="242" t="s">
        <v>1</v>
      </c>
      <c r="F285" s="243" t="s">
        <v>531</v>
      </c>
      <c r="G285" s="241"/>
      <c r="H285" s="244">
        <v>16.870000000000001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0" t="s">
        <v>149</v>
      </c>
      <c r="AU285" s="250" t="s">
        <v>80</v>
      </c>
      <c r="AV285" s="13" t="s">
        <v>82</v>
      </c>
      <c r="AW285" s="13" t="s">
        <v>30</v>
      </c>
      <c r="AX285" s="13" t="s">
        <v>73</v>
      </c>
      <c r="AY285" s="250" t="s">
        <v>138</v>
      </c>
    </row>
    <row r="286" s="14" customFormat="1">
      <c r="A286" s="14"/>
      <c r="B286" s="251"/>
      <c r="C286" s="252"/>
      <c r="D286" s="223" t="s">
        <v>149</v>
      </c>
      <c r="E286" s="253" t="s">
        <v>1</v>
      </c>
      <c r="F286" s="254" t="s">
        <v>153</v>
      </c>
      <c r="G286" s="252"/>
      <c r="H286" s="255">
        <v>75.986999999999995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1" t="s">
        <v>149</v>
      </c>
      <c r="AU286" s="261" t="s">
        <v>80</v>
      </c>
      <c r="AV286" s="14" t="s">
        <v>144</v>
      </c>
      <c r="AW286" s="14" t="s">
        <v>30</v>
      </c>
      <c r="AX286" s="14" t="s">
        <v>80</v>
      </c>
      <c r="AY286" s="261" t="s">
        <v>138</v>
      </c>
    </row>
    <row r="287" s="2" customFormat="1" ht="24.15" customHeight="1">
      <c r="A287" s="38"/>
      <c r="B287" s="39"/>
      <c r="C287" s="210" t="s">
        <v>206</v>
      </c>
      <c r="D287" s="210" t="s">
        <v>139</v>
      </c>
      <c r="E287" s="211" t="s">
        <v>532</v>
      </c>
      <c r="F287" s="212" t="s">
        <v>533</v>
      </c>
      <c r="G287" s="213" t="s">
        <v>250</v>
      </c>
      <c r="H287" s="214">
        <v>469</v>
      </c>
      <c r="I287" s="215"/>
      <c r="J287" s="216">
        <f>ROUND(I287*H287,2)</f>
        <v>0</v>
      </c>
      <c r="K287" s="212" t="s">
        <v>143</v>
      </c>
      <c r="L287" s="44"/>
      <c r="M287" s="217" t="s">
        <v>1</v>
      </c>
      <c r="N287" s="218" t="s">
        <v>38</v>
      </c>
      <c r="O287" s="91"/>
      <c r="P287" s="219">
        <f>O287*H287</f>
        <v>0</v>
      </c>
      <c r="Q287" s="219">
        <v>1.863E-06</v>
      </c>
      <c r="R287" s="219">
        <f>Q287*H287</f>
        <v>0.00087374700000000002</v>
      </c>
      <c r="S287" s="219">
        <v>0</v>
      </c>
      <c r="T287" s="22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1" t="s">
        <v>144</v>
      </c>
      <c r="AT287" s="221" t="s">
        <v>139</v>
      </c>
      <c r="AU287" s="221" t="s">
        <v>80</v>
      </c>
      <c r="AY287" s="17" t="s">
        <v>138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7" t="s">
        <v>80</v>
      </c>
      <c r="BK287" s="222">
        <f>ROUND(I287*H287,2)</f>
        <v>0</v>
      </c>
      <c r="BL287" s="17" t="s">
        <v>144</v>
      </c>
      <c r="BM287" s="221" t="s">
        <v>534</v>
      </c>
    </row>
    <row r="288" s="2" customFormat="1">
      <c r="A288" s="38"/>
      <c r="B288" s="39"/>
      <c r="C288" s="40"/>
      <c r="D288" s="223" t="s">
        <v>145</v>
      </c>
      <c r="E288" s="40"/>
      <c r="F288" s="224" t="s">
        <v>535</v>
      </c>
      <c r="G288" s="40"/>
      <c r="H288" s="40"/>
      <c r="I288" s="225"/>
      <c r="J288" s="40"/>
      <c r="K288" s="40"/>
      <c r="L288" s="44"/>
      <c r="M288" s="226"/>
      <c r="N288" s="227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145</v>
      </c>
      <c r="AU288" s="17" t="s">
        <v>80</v>
      </c>
    </row>
    <row r="289" s="2" customFormat="1">
      <c r="A289" s="38"/>
      <c r="B289" s="39"/>
      <c r="C289" s="40"/>
      <c r="D289" s="228" t="s">
        <v>147</v>
      </c>
      <c r="E289" s="40"/>
      <c r="F289" s="229" t="s">
        <v>536</v>
      </c>
      <c r="G289" s="40"/>
      <c r="H289" s="40"/>
      <c r="I289" s="225"/>
      <c r="J289" s="40"/>
      <c r="K289" s="40"/>
      <c r="L289" s="44"/>
      <c r="M289" s="226"/>
      <c r="N289" s="227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147</v>
      </c>
      <c r="AU289" s="17" t="s">
        <v>80</v>
      </c>
    </row>
    <row r="290" s="13" customFormat="1">
      <c r="A290" s="13"/>
      <c r="B290" s="240"/>
      <c r="C290" s="241"/>
      <c r="D290" s="223" t="s">
        <v>149</v>
      </c>
      <c r="E290" s="242" t="s">
        <v>1</v>
      </c>
      <c r="F290" s="243" t="s">
        <v>537</v>
      </c>
      <c r="G290" s="241"/>
      <c r="H290" s="244">
        <v>469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0" t="s">
        <v>149</v>
      </c>
      <c r="AU290" s="250" t="s">
        <v>80</v>
      </c>
      <c r="AV290" s="13" t="s">
        <v>82</v>
      </c>
      <c r="AW290" s="13" t="s">
        <v>30</v>
      </c>
      <c r="AX290" s="13" t="s">
        <v>73</v>
      </c>
      <c r="AY290" s="250" t="s">
        <v>138</v>
      </c>
    </row>
    <row r="291" s="14" customFormat="1">
      <c r="A291" s="14"/>
      <c r="B291" s="251"/>
      <c r="C291" s="252"/>
      <c r="D291" s="223" t="s">
        <v>149</v>
      </c>
      <c r="E291" s="253" t="s">
        <v>1</v>
      </c>
      <c r="F291" s="254" t="s">
        <v>153</v>
      </c>
      <c r="G291" s="252"/>
      <c r="H291" s="255">
        <v>469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1" t="s">
        <v>149</v>
      </c>
      <c r="AU291" s="261" t="s">
        <v>80</v>
      </c>
      <c r="AV291" s="14" t="s">
        <v>144</v>
      </c>
      <c r="AW291" s="14" t="s">
        <v>30</v>
      </c>
      <c r="AX291" s="14" t="s">
        <v>80</v>
      </c>
      <c r="AY291" s="261" t="s">
        <v>138</v>
      </c>
    </row>
    <row r="292" s="2" customFormat="1" ht="24.15" customHeight="1">
      <c r="A292" s="38"/>
      <c r="B292" s="39"/>
      <c r="C292" s="210" t="s">
        <v>180</v>
      </c>
      <c r="D292" s="210" t="s">
        <v>139</v>
      </c>
      <c r="E292" s="211" t="s">
        <v>538</v>
      </c>
      <c r="F292" s="212" t="s">
        <v>539</v>
      </c>
      <c r="G292" s="213" t="s">
        <v>250</v>
      </c>
      <c r="H292" s="214">
        <v>469</v>
      </c>
      <c r="I292" s="215"/>
      <c r="J292" s="216">
        <f>ROUND(I292*H292,2)</f>
        <v>0</v>
      </c>
      <c r="K292" s="212" t="s">
        <v>143</v>
      </c>
      <c r="L292" s="44"/>
      <c r="M292" s="217" t="s">
        <v>1</v>
      </c>
      <c r="N292" s="218" t="s">
        <v>38</v>
      </c>
      <c r="O292" s="91"/>
      <c r="P292" s="219">
        <f>O292*H292</f>
        <v>0</v>
      </c>
      <c r="Q292" s="219">
        <v>0.00027559999999999998</v>
      </c>
      <c r="R292" s="219">
        <f>Q292*H292</f>
        <v>0.12925639999999999</v>
      </c>
      <c r="S292" s="219">
        <v>0</v>
      </c>
      <c r="T292" s="22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1" t="s">
        <v>144</v>
      </c>
      <c r="AT292" s="221" t="s">
        <v>139</v>
      </c>
      <c r="AU292" s="221" t="s">
        <v>80</v>
      </c>
      <c r="AY292" s="17" t="s">
        <v>138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7" t="s">
        <v>80</v>
      </c>
      <c r="BK292" s="222">
        <f>ROUND(I292*H292,2)</f>
        <v>0</v>
      </c>
      <c r="BL292" s="17" t="s">
        <v>144</v>
      </c>
      <c r="BM292" s="221" t="s">
        <v>540</v>
      </c>
    </row>
    <row r="293" s="2" customFormat="1">
      <c r="A293" s="38"/>
      <c r="B293" s="39"/>
      <c r="C293" s="40"/>
      <c r="D293" s="223" t="s">
        <v>145</v>
      </c>
      <c r="E293" s="40"/>
      <c r="F293" s="224" t="s">
        <v>541</v>
      </c>
      <c r="G293" s="40"/>
      <c r="H293" s="40"/>
      <c r="I293" s="225"/>
      <c r="J293" s="40"/>
      <c r="K293" s="40"/>
      <c r="L293" s="44"/>
      <c r="M293" s="226"/>
      <c r="N293" s="227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145</v>
      </c>
      <c r="AU293" s="17" t="s">
        <v>80</v>
      </c>
    </row>
    <row r="294" s="2" customFormat="1">
      <c r="A294" s="38"/>
      <c r="B294" s="39"/>
      <c r="C294" s="40"/>
      <c r="D294" s="228" t="s">
        <v>147</v>
      </c>
      <c r="E294" s="40"/>
      <c r="F294" s="229" t="s">
        <v>542</v>
      </c>
      <c r="G294" s="40"/>
      <c r="H294" s="40"/>
      <c r="I294" s="225"/>
      <c r="J294" s="40"/>
      <c r="K294" s="40"/>
      <c r="L294" s="44"/>
      <c r="M294" s="226"/>
      <c r="N294" s="227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147</v>
      </c>
      <c r="AU294" s="17" t="s">
        <v>80</v>
      </c>
    </row>
    <row r="295" s="13" customFormat="1">
      <c r="A295" s="13"/>
      <c r="B295" s="240"/>
      <c r="C295" s="241"/>
      <c r="D295" s="223" t="s">
        <v>149</v>
      </c>
      <c r="E295" s="242" t="s">
        <v>1</v>
      </c>
      <c r="F295" s="243" t="s">
        <v>543</v>
      </c>
      <c r="G295" s="241"/>
      <c r="H295" s="244">
        <v>469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0" t="s">
        <v>149</v>
      </c>
      <c r="AU295" s="250" t="s">
        <v>80</v>
      </c>
      <c r="AV295" s="13" t="s">
        <v>82</v>
      </c>
      <c r="AW295" s="13" t="s">
        <v>30</v>
      </c>
      <c r="AX295" s="13" t="s">
        <v>80</v>
      </c>
      <c r="AY295" s="250" t="s">
        <v>138</v>
      </c>
    </row>
    <row r="296" s="2" customFormat="1" ht="33" customHeight="1">
      <c r="A296" s="38"/>
      <c r="B296" s="39"/>
      <c r="C296" s="210" t="s">
        <v>361</v>
      </c>
      <c r="D296" s="210" t="s">
        <v>139</v>
      </c>
      <c r="E296" s="211" t="s">
        <v>544</v>
      </c>
      <c r="F296" s="212" t="s">
        <v>545</v>
      </c>
      <c r="G296" s="213" t="s">
        <v>295</v>
      </c>
      <c r="H296" s="214">
        <v>22</v>
      </c>
      <c r="I296" s="215"/>
      <c r="J296" s="216">
        <f>ROUND(I296*H296,2)</f>
        <v>0</v>
      </c>
      <c r="K296" s="212" t="s">
        <v>143</v>
      </c>
      <c r="L296" s="44"/>
      <c r="M296" s="217" t="s">
        <v>1</v>
      </c>
      <c r="N296" s="218" t="s">
        <v>38</v>
      </c>
      <c r="O296" s="91"/>
      <c r="P296" s="219">
        <f>O296*H296</f>
        <v>0</v>
      </c>
      <c r="Q296" s="219">
        <v>6.2399999999999999E-05</v>
      </c>
      <c r="R296" s="219">
        <f>Q296*H296</f>
        <v>0.0013728</v>
      </c>
      <c r="S296" s="219">
        <v>0</v>
      </c>
      <c r="T296" s="22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1" t="s">
        <v>144</v>
      </c>
      <c r="AT296" s="221" t="s">
        <v>139</v>
      </c>
      <c r="AU296" s="221" t="s">
        <v>80</v>
      </c>
      <c r="AY296" s="17" t="s">
        <v>138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7" t="s">
        <v>80</v>
      </c>
      <c r="BK296" s="222">
        <f>ROUND(I296*H296,2)</f>
        <v>0</v>
      </c>
      <c r="BL296" s="17" t="s">
        <v>144</v>
      </c>
      <c r="BM296" s="221" t="s">
        <v>546</v>
      </c>
    </row>
    <row r="297" s="2" customFormat="1">
      <c r="A297" s="38"/>
      <c r="B297" s="39"/>
      <c r="C297" s="40"/>
      <c r="D297" s="223" t="s">
        <v>145</v>
      </c>
      <c r="E297" s="40"/>
      <c r="F297" s="224" t="s">
        <v>547</v>
      </c>
      <c r="G297" s="40"/>
      <c r="H297" s="40"/>
      <c r="I297" s="225"/>
      <c r="J297" s="40"/>
      <c r="K297" s="40"/>
      <c r="L297" s="44"/>
      <c r="M297" s="226"/>
      <c r="N297" s="227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145</v>
      </c>
      <c r="AU297" s="17" t="s">
        <v>80</v>
      </c>
    </row>
    <row r="298" s="2" customFormat="1">
      <c r="A298" s="38"/>
      <c r="B298" s="39"/>
      <c r="C298" s="40"/>
      <c r="D298" s="228" t="s">
        <v>147</v>
      </c>
      <c r="E298" s="40"/>
      <c r="F298" s="229" t="s">
        <v>548</v>
      </c>
      <c r="G298" s="40"/>
      <c r="H298" s="40"/>
      <c r="I298" s="225"/>
      <c r="J298" s="40"/>
      <c r="K298" s="40"/>
      <c r="L298" s="44"/>
      <c r="M298" s="226"/>
      <c r="N298" s="227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147</v>
      </c>
      <c r="AU298" s="17" t="s">
        <v>80</v>
      </c>
    </row>
    <row r="299" s="2" customFormat="1" ht="16.5" customHeight="1">
      <c r="A299" s="38"/>
      <c r="B299" s="39"/>
      <c r="C299" s="210" t="s">
        <v>186</v>
      </c>
      <c r="D299" s="210" t="s">
        <v>139</v>
      </c>
      <c r="E299" s="211" t="s">
        <v>549</v>
      </c>
      <c r="F299" s="212" t="s">
        <v>550</v>
      </c>
      <c r="G299" s="213" t="s">
        <v>295</v>
      </c>
      <c r="H299" s="214">
        <v>22</v>
      </c>
      <c r="I299" s="215"/>
      <c r="J299" s="216">
        <f>ROUND(I299*H299,2)</f>
        <v>0</v>
      </c>
      <c r="K299" s="212" t="s">
        <v>1</v>
      </c>
      <c r="L299" s="44"/>
      <c r="M299" s="217" t="s">
        <v>1</v>
      </c>
      <c r="N299" s="218" t="s">
        <v>38</v>
      </c>
      <c r="O299" s="91"/>
      <c r="P299" s="219">
        <f>O299*H299</f>
        <v>0</v>
      </c>
      <c r="Q299" s="219">
        <v>0</v>
      </c>
      <c r="R299" s="219">
        <f>Q299*H299</f>
        <v>0</v>
      </c>
      <c r="S299" s="219">
        <v>0</v>
      </c>
      <c r="T299" s="220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1" t="s">
        <v>144</v>
      </c>
      <c r="AT299" s="221" t="s">
        <v>139</v>
      </c>
      <c r="AU299" s="221" t="s">
        <v>80</v>
      </c>
      <c r="AY299" s="17" t="s">
        <v>138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7" t="s">
        <v>80</v>
      </c>
      <c r="BK299" s="222">
        <f>ROUND(I299*H299,2)</f>
        <v>0</v>
      </c>
      <c r="BL299" s="17" t="s">
        <v>144</v>
      </c>
      <c r="BM299" s="221" t="s">
        <v>551</v>
      </c>
    </row>
    <row r="300" s="2" customFormat="1">
      <c r="A300" s="38"/>
      <c r="B300" s="39"/>
      <c r="C300" s="40"/>
      <c r="D300" s="223" t="s">
        <v>145</v>
      </c>
      <c r="E300" s="40"/>
      <c r="F300" s="224" t="s">
        <v>550</v>
      </c>
      <c r="G300" s="40"/>
      <c r="H300" s="40"/>
      <c r="I300" s="225"/>
      <c r="J300" s="40"/>
      <c r="K300" s="40"/>
      <c r="L300" s="44"/>
      <c r="M300" s="226"/>
      <c r="N300" s="227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145</v>
      </c>
      <c r="AU300" s="17" t="s">
        <v>80</v>
      </c>
    </row>
    <row r="301" s="2" customFormat="1" ht="16.5" customHeight="1">
      <c r="A301" s="38"/>
      <c r="B301" s="39"/>
      <c r="C301" s="210" t="s">
        <v>8</v>
      </c>
      <c r="D301" s="210" t="s">
        <v>139</v>
      </c>
      <c r="E301" s="211" t="s">
        <v>552</v>
      </c>
      <c r="F301" s="212" t="s">
        <v>553</v>
      </c>
      <c r="G301" s="213" t="s">
        <v>250</v>
      </c>
      <c r="H301" s="214">
        <v>11</v>
      </c>
      <c r="I301" s="215"/>
      <c r="J301" s="216">
        <f>ROUND(I301*H301,2)</f>
        <v>0</v>
      </c>
      <c r="K301" s="212" t="s">
        <v>143</v>
      </c>
      <c r="L301" s="44"/>
      <c r="M301" s="217" t="s">
        <v>1</v>
      </c>
      <c r="N301" s="218" t="s">
        <v>38</v>
      </c>
      <c r="O301" s="91"/>
      <c r="P301" s="219">
        <f>O301*H301</f>
        <v>0</v>
      </c>
      <c r="Q301" s="219">
        <v>0.00117</v>
      </c>
      <c r="R301" s="219">
        <f>Q301*H301</f>
        <v>0.01287</v>
      </c>
      <c r="S301" s="219">
        <v>0</v>
      </c>
      <c r="T301" s="22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1" t="s">
        <v>144</v>
      </c>
      <c r="AT301" s="221" t="s">
        <v>139</v>
      </c>
      <c r="AU301" s="221" t="s">
        <v>80</v>
      </c>
      <c r="AY301" s="17" t="s">
        <v>138</v>
      </c>
      <c r="BE301" s="222">
        <f>IF(N301="základní",J301,0)</f>
        <v>0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17" t="s">
        <v>80</v>
      </c>
      <c r="BK301" s="222">
        <f>ROUND(I301*H301,2)</f>
        <v>0</v>
      </c>
      <c r="BL301" s="17" t="s">
        <v>144</v>
      </c>
      <c r="BM301" s="221" t="s">
        <v>554</v>
      </c>
    </row>
    <row r="302" s="2" customFormat="1">
      <c r="A302" s="38"/>
      <c r="B302" s="39"/>
      <c r="C302" s="40"/>
      <c r="D302" s="223" t="s">
        <v>145</v>
      </c>
      <c r="E302" s="40"/>
      <c r="F302" s="224" t="s">
        <v>555</v>
      </c>
      <c r="G302" s="40"/>
      <c r="H302" s="40"/>
      <c r="I302" s="225"/>
      <c r="J302" s="40"/>
      <c r="K302" s="40"/>
      <c r="L302" s="44"/>
      <c r="M302" s="226"/>
      <c r="N302" s="227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145</v>
      </c>
      <c r="AU302" s="17" t="s">
        <v>80</v>
      </c>
    </row>
    <row r="303" s="2" customFormat="1">
      <c r="A303" s="38"/>
      <c r="B303" s="39"/>
      <c r="C303" s="40"/>
      <c r="D303" s="228" t="s">
        <v>147</v>
      </c>
      <c r="E303" s="40"/>
      <c r="F303" s="229" t="s">
        <v>556</v>
      </c>
      <c r="G303" s="40"/>
      <c r="H303" s="40"/>
      <c r="I303" s="225"/>
      <c r="J303" s="40"/>
      <c r="K303" s="40"/>
      <c r="L303" s="44"/>
      <c r="M303" s="226"/>
      <c r="N303" s="227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147</v>
      </c>
      <c r="AU303" s="17" t="s">
        <v>80</v>
      </c>
    </row>
    <row r="304" s="2" customFormat="1" ht="16.5" customHeight="1">
      <c r="A304" s="38"/>
      <c r="B304" s="39"/>
      <c r="C304" s="210" t="s">
        <v>191</v>
      </c>
      <c r="D304" s="210" t="s">
        <v>139</v>
      </c>
      <c r="E304" s="211" t="s">
        <v>557</v>
      </c>
      <c r="F304" s="212" t="s">
        <v>558</v>
      </c>
      <c r="G304" s="213" t="s">
        <v>250</v>
      </c>
      <c r="H304" s="214">
        <v>11</v>
      </c>
      <c r="I304" s="215"/>
      <c r="J304" s="216">
        <f>ROUND(I304*H304,2)</f>
        <v>0</v>
      </c>
      <c r="K304" s="212" t="s">
        <v>143</v>
      </c>
      <c r="L304" s="44"/>
      <c r="M304" s="217" t="s">
        <v>1</v>
      </c>
      <c r="N304" s="218" t="s">
        <v>38</v>
      </c>
      <c r="O304" s="91"/>
      <c r="P304" s="219">
        <f>O304*H304</f>
        <v>0</v>
      </c>
      <c r="Q304" s="219">
        <v>0.00058049999999999996</v>
      </c>
      <c r="R304" s="219">
        <f>Q304*H304</f>
        <v>0.0063854999999999997</v>
      </c>
      <c r="S304" s="219">
        <v>0</v>
      </c>
      <c r="T304" s="22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1" t="s">
        <v>144</v>
      </c>
      <c r="AT304" s="221" t="s">
        <v>139</v>
      </c>
      <c r="AU304" s="221" t="s">
        <v>80</v>
      </c>
      <c r="AY304" s="17" t="s">
        <v>138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7" t="s">
        <v>80</v>
      </c>
      <c r="BK304" s="222">
        <f>ROUND(I304*H304,2)</f>
        <v>0</v>
      </c>
      <c r="BL304" s="17" t="s">
        <v>144</v>
      </c>
      <c r="BM304" s="221" t="s">
        <v>559</v>
      </c>
    </row>
    <row r="305" s="2" customFormat="1">
      <c r="A305" s="38"/>
      <c r="B305" s="39"/>
      <c r="C305" s="40"/>
      <c r="D305" s="223" t="s">
        <v>145</v>
      </c>
      <c r="E305" s="40"/>
      <c r="F305" s="224" t="s">
        <v>560</v>
      </c>
      <c r="G305" s="40"/>
      <c r="H305" s="40"/>
      <c r="I305" s="225"/>
      <c r="J305" s="40"/>
      <c r="K305" s="40"/>
      <c r="L305" s="44"/>
      <c r="M305" s="226"/>
      <c r="N305" s="227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145</v>
      </c>
      <c r="AU305" s="17" t="s">
        <v>80</v>
      </c>
    </row>
    <row r="306" s="2" customFormat="1">
      <c r="A306" s="38"/>
      <c r="B306" s="39"/>
      <c r="C306" s="40"/>
      <c r="D306" s="228" t="s">
        <v>147</v>
      </c>
      <c r="E306" s="40"/>
      <c r="F306" s="229" t="s">
        <v>561</v>
      </c>
      <c r="G306" s="40"/>
      <c r="H306" s="40"/>
      <c r="I306" s="225"/>
      <c r="J306" s="40"/>
      <c r="K306" s="40"/>
      <c r="L306" s="44"/>
      <c r="M306" s="226"/>
      <c r="N306" s="227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147</v>
      </c>
      <c r="AU306" s="17" t="s">
        <v>80</v>
      </c>
    </row>
    <row r="307" s="2" customFormat="1" ht="16.5" customHeight="1">
      <c r="A307" s="38"/>
      <c r="B307" s="39"/>
      <c r="C307" s="210" t="s">
        <v>229</v>
      </c>
      <c r="D307" s="210" t="s">
        <v>139</v>
      </c>
      <c r="E307" s="211" t="s">
        <v>562</v>
      </c>
      <c r="F307" s="212" t="s">
        <v>563</v>
      </c>
      <c r="G307" s="213" t="s">
        <v>394</v>
      </c>
      <c r="H307" s="214">
        <v>335.97000000000003</v>
      </c>
      <c r="I307" s="215"/>
      <c r="J307" s="216">
        <f>ROUND(I307*H307,2)</f>
        <v>0</v>
      </c>
      <c r="K307" s="212" t="s">
        <v>1</v>
      </c>
      <c r="L307" s="44"/>
      <c r="M307" s="217" t="s">
        <v>1</v>
      </c>
      <c r="N307" s="218" t="s">
        <v>38</v>
      </c>
      <c r="O307" s="91"/>
      <c r="P307" s="219">
        <f>O307*H307</f>
        <v>0</v>
      </c>
      <c r="Q307" s="219">
        <v>0</v>
      </c>
      <c r="R307" s="219">
        <f>Q307*H307</f>
        <v>0</v>
      </c>
      <c r="S307" s="219">
        <v>0</v>
      </c>
      <c r="T307" s="22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1" t="s">
        <v>144</v>
      </c>
      <c r="AT307" s="221" t="s">
        <v>139</v>
      </c>
      <c r="AU307" s="221" t="s">
        <v>80</v>
      </c>
      <c r="AY307" s="17" t="s">
        <v>138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7" t="s">
        <v>80</v>
      </c>
      <c r="BK307" s="222">
        <f>ROUND(I307*H307,2)</f>
        <v>0</v>
      </c>
      <c r="BL307" s="17" t="s">
        <v>144</v>
      </c>
      <c r="BM307" s="221" t="s">
        <v>564</v>
      </c>
    </row>
    <row r="308" s="2" customFormat="1">
      <c r="A308" s="38"/>
      <c r="B308" s="39"/>
      <c r="C308" s="40"/>
      <c r="D308" s="223" t="s">
        <v>145</v>
      </c>
      <c r="E308" s="40"/>
      <c r="F308" s="224" t="s">
        <v>563</v>
      </c>
      <c r="G308" s="40"/>
      <c r="H308" s="40"/>
      <c r="I308" s="225"/>
      <c r="J308" s="40"/>
      <c r="K308" s="40"/>
      <c r="L308" s="44"/>
      <c r="M308" s="226"/>
      <c r="N308" s="227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145</v>
      </c>
      <c r="AU308" s="17" t="s">
        <v>80</v>
      </c>
    </row>
    <row r="309" s="11" customFormat="1" ht="25.92" customHeight="1">
      <c r="A309" s="11"/>
      <c r="B309" s="196"/>
      <c r="C309" s="197"/>
      <c r="D309" s="198" t="s">
        <v>72</v>
      </c>
      <c r="E309" s="199" t="s">
        <v>565</v>
      </c>
      <c r="F309" s="199" t="s">
        <v>566</v>
      </c>
      <c r="G309" s="197"/>
      <c r="H309" s="197"/>
      <c r="I309" s="200"/>
      <c r="J309" s="201">
        <f>BK309</f>
        <v>0</v>
      </c>
      <c r="K309" s="197"/>
      <c r="L309" s="202"/>
      <c r="M309" s="203"/>
      <c r="N309" s="204"/>
      <c r="O309" s="204"/>
      <c r="P309" s="205">
        <f>SUM(P310:P312)</f>
        <v>0</v>
      </c>
      <c r="Q309" s="204"/>
      <c r="R309" s="205">
        <f>SUM(R310:R312)</f>
        <v>0</v>
      </c>
      <c r="S309" s="204"/>
      <c r="T309" s="206">
        <f>SUM(T310:T312)</f>
        <v>0</v>
      </c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R309" s="207" t="s">
        <v>80</v>
      </c>
      <c r="AT309" s="208" t="s">
        <v>72</v>
      </c>
      <c r="AU309" s="208" t="s">
        <v>73</v>
      </c>
      <c r="AY309" s="207" t="s">
        <v>138</v>
      </c>
      <c r="BK309" s="209">
        <f>SUM(BK310:BK312)</f>
        <v>0</v>
      </c>
    </row>
    <row r="310" s="2" customFormat="1" ht="24.15" customHeight="1">
      <c r="A310" s="38"/>
      <c r="B310" s="39"/>
      <c r="C310" s="210" t="s">
        <v>80</v>
      </c>
      <c r="D310" s="210" t="s">
        <v>139</v>
      </c>
      <c r="E310" s="211" t="s">
        <v>567</v>
      </c>
      <c r="F310" s="212" t="s">
        <v>568</v>
      </c>
      <c r="G310" s="213" t="s">
        <v>265</v>
      </c>
      <c r="H310" s="214">
        <v>1572.386</v>
      </c>
      <c r="I310" s="215"/>
      <c r="J310" s="216">
        <f>ROUND(I310*H310,2)</f>
        <v>0</v>
      </c>
      <c r="K310" s="212" t="s">
        <v>143</v>
      </c>
      <c r="L310" s="44"/>
      <c r="M310" s="217" t="s">
        <v>1</v>
      </c>
      <c r="N310" s="218" t="s">
        <v>38</v>
      </c>
      <c r="O310" s="91"/>
      <c r="P310" s="219">
        <f>O310*H310</f>
        <v>0</v>
      </c>
      <c r="Q310" s="219">
        <v>0</v>
      </c>
      <c r="R310" s="219">
        <f>Q310*H310</f>
        <v>0</v>
      </c>
      <c r="S310" s="219">
        <v>0</v>
      </c>
      <c r="T310" s="220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1" t="s">
        <v>144</v>
      </c>
      <c r="AT310" s="221" t="s">
        <v>139</v>
      </c>
      <c r="AU310" s="221" t="s">
        <v>80</v>
      </c>
      <c r="AY310" s="17" t="s">
        <v>138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7" t="s">
        <v>80</v>
      </c>
      <c r="BK310" s="222">
        <f>ROUND(I310*H310,2)</f>
        <v>0</v>
      </c>
      <c r="BL310" s="17" t="s">
        <v>144</v>
      </c>
      <c r="BM310" s="221" t="s">
        <v>569</v>
      </c>
    </row>
    <row r="311" s="2" customFormat="1">
      <c r="A311" s="38"/>
      <c r="B311" s="39"/>
      <c r="C311" s="40"/>
      <c r="D311" s="223" t="s">
        <v>145</v>
      </c>
      <c r="E311" s="40"/>
      <c r="F311" s="224" t="s">
        <v>570</v>
      </c>
      <c r="G311" s="40"/>
      <c r="H311" s="40"/>
      <c r="I311" s="225"/>
      <c r="J311" s="40"/>
      <c r="K311" s="40"/>
      <c r="L311" s="44"/>
      <c r="M311" s="226"/>
      <c r="N311" s="227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145</v>
      </c>
      <c r="AU311" s="17" t="s">
        <v>80</v>
      </c>
    </row>
    <row r="312" s="2" customFormat="1">
      <c r="A312" s="38"/>
      <c r="B312" s="39"/>
      <c r="C312" s="40"/>
      <c r="D312" s="228" t="s">
        <v>147</v>
      </c>
      <c r="E312" s="40"/>
      <c r="F312" s="229" t="s">
        <v>571</v>
      </c>
      <c r="G312" s="40"/>
      <c r="H312" s="40"/>
      <c r="I312" s="225"/>
      <c r="J312" s="40"/>
      <c r="K312" s="40"/>
      <c r="L312" s="44"/>
      <c r="M312" s="262"/>
      <c r="N312" s="263"/>
      <c r="O312" s="264"/>
      <c r="P312" s="264"/>
      <c r="Q312" s="264"/>
      <c r="R312" s="264"/>
      <c r="S312" s="264"/>
      <c r="T312" s="26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147</v>
      </c>
      <c r="AU312" s="17" t="s">
        <v>80</v>
      </c>
    </row>
    <row r="313" s="2" customFormat="1" ht="6.96" customHeight="1">
      <c r="A313" s="38"/>
      <c r="B313" s="66"/>
      <c r="C313" s="67"/>
      <c r="D313" s="67"/>
      <c r="E313" s="67"/>
      <c r="F313" s="67"/>
      <c r="G313" s="67"/>
      <c r="H313" s="67"/>
      <c r="I313" s="67"/>
      <c r="J313" s="67"/>
      <c r="K313" s="67"/>
      <c r="L313" s="44"/>
      <c r="M313" s="38"/>
      <c r="O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</row>
  </sheetData>
  <sheetProtection sheet="1" autoFilter="0" formatColumns="0" formatRows="0" objects="1" scenarios="1" spinCount="100000" saltValue="VoaUOTy2Bnj7Z1WQrxnM1aoQf461uabM9vUexKzN90jFlHjfRd6SF+oYTXwci3UtcsTS8ruWCkpAPh768GWeZA==" hashValue="Mretqev2FEdKGq7iEaRI7WvIYcchI64z4G//EmJT34v+XILP3IOgEpsYsT7YCdNX4W0x0oOH7DXieyUzDiNn5Q==" algorithmName="SHA-512" password="CC35"/>
  <autoFilter ref="C120:K31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5" r:id="rId1" display="https://podminky.urs.cz/item/CS_URS_2023_01/181006111"/>
    <hyperlink ref="F130" r:id="rId2" display="https://podminky.urs.cz/item/CS_URS_2023_01/181912111"/>
    <hyperlink ref="F135" r:id="rId3" display="https://podminky.urs.cz/item/CS_URS_2023_01/181951112"/>
    <hyperlink ref="F142" r:id="rId4" display="https://podminky.urs.cz/item/CS_URS_2023_01/181411131"/>
    <hyperlink ref="F152" r:id="rId5" display="https://podminky.urs.cz/item/CS_URS_2023_01/339921133"/>
    <hyperlink ref="F158" r:id="rId6" display="https://podminky.urs.cz/item/CS_URS_2023_01/564851111"/>
    <hyperlink ref="F163" r:id="rId7" display="https://podminky.urs.cz/item/CS_URS_2023_01/564831111"/>
    <hyperlink ref="F168" r:id="rId8" display="https://podminky.urs.cz/item/CS_URS_2023_01/564760111"/>
    <hyperlink ref="F174" r:id="rId9" display="https://podminky.urs.cz/item/CS_URS_2023_01/564761111"/>
    <hyperlink ref="F180" r:id="rId10" display="https://podminky.urs.cz/item/CS_URS_2023_01/564801112"/>
    <hyperlink ref="F186" r:id="rId11" display="https://podminky.urs.cz/item/CS_URS_2023_01/577134121"/>
    <hyperlink ref="F189" r:id="rId12" display="https://podminky.urs.cz/item/CS_URS_2023_01/573191111"/>
    <hyperlink ref="F192" r:id="rId13" display="https://podminky.urs.cz/item/CS_URS_2023_01/565145111"/>
    <hyperlink ref="F195" r:id="rId14" display="https://podminky.urs.cz/item/CS_URS_2023_01/573211108"/>
    <hyperlink ref="F198" r:id="rId15" display="https://podminky.urs.cz/item/CS_URS_2023_01/596211113"/>
    <hyperlink ref="F216" r:id="rId16" display="https://podminky.urs.cz/item/CS_URS_2023_01/596211211"/>
    <hyperlink ref="F239" r:id="rId17" display="https://podminky.urs.cz/item/CS_URS_2023_01/916231213"/>
    <hyperlink ref="F248" r:id="rId18" display="https://podminky.urs.cz/item/CS_URS_2023_01/916111122"/>
    <hyperlink ref="F253" r:id="rId19" display="https://podminky.urs.cz/item/CS_URS_2023_01/916111123"/>
    <hyperlink ref="F262" r:id="rId20" display="https://podminky.urs.cz/item/CS_URS_2023_01/916131213"/>
    <hyperlink ref="F281" r:id="rId21" display="https://podminky.urs.cz/item/CS_URS_2023_01/916991121"/>
    <hyperlink ref="F289" r:id="rId22" display="https://podminky.urs.cz/item/CS_URS_2023_01/919112213"/>
    <hyperlink ref="F294" r:id="rId23" display="https://podminky.urs.cz/item/CS_URS_2023_01/919121213"/>
    <hyperlink ref="F298" r:id="rId24" display="https://podminky.urs.cz/item/CS_URS_2023_01/936172121"/>
    <hyperlink ref="F303" r:id="rId25" display="https://podminky.urs.cz/item/CS_URS_2023_01/911121211"/>
    <hyperlink ref="F306" r:id="rId26" display="https://podminky.urs.cz/item/CS_URS_2023_01/911121311"/>
    <hyperlink ref="F312" r:id="rId27" display="https://podminky.urs.cz/item/CS_URS_2023_01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Šternberk, Chodníky ul. Jívavská - Nabídkový rozpočet s výkazem výměr - 01/2023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572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ROUND((SUM(BE120:BE197)),  2)</f>
        <v>0</v>
      </c>
      <c r="G33" s="38"/>
      <c r="H33" s="38"/>
      <c r="I33" s="155">
        <v>0.20999999999999999</v>
      </c>
      <c r="J33" s="154">
        <f>ROUND(((SUM(BE120:BE197))*I33),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ROUND((SUM(BF120:BF197)),  2)</f>
        <v>0</v>
      </c>
      <c r="G34" s="38"/>
      <c r="H34" s="38"/>
      <c r="I34" s="155">
        <v>0.14999999999999999</v>
      </c>
      <c r="J34" s="154">
        <f>ROUND(((SUM(BF120:BF197))*I34),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ROUND((SUM(BG120:BG197)),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ROUND((SUM(BH120:BH197)),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ROUND((SUM(BI120:BI197)),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Šternberk, Chodníky ul. Jívavská - Nabídkový rozpočet s výkazem výměr - 01/2023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101.2 - SO 101.2 – Chodníky - Nezpůsobilé výdaje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368</v>
      </c>
      <c r="E98" s="182"/>
      <c r="F98" s="182"/>
      <c r="G98" s="182"/>
      <c r="H98" s="182"/>
      <c r="I98" s="182"/>
      <c r="J98" s="183">
        <f>J138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122</v>
      </c>
      <c r="E99" s="182"/>
      <c r="F99" s="182"/>
      <c r="G99" s="182"/>
      <c r="H99" s="182"/>
      <c r="I99" s="182"/>
      <c r="J99" s="183">
        <f>J175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369</v>
      </c>
      <c r="E100" s="182"/>
      <c r="F100" s="182"/>
      <c r="G100" s="182"/>
      <c r="H100" s="182"/>
      <c r="I100" s="182"/>
      <c r="J100" s="183">
        <f>J194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123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Šternberk, Chodníky ul. Jívavská - Nabídkový rozpočet s výkazem výměr - 01/2023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101.2 - SO 101.2 – Chodníky - Nezpůsobilé výdaje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6. 6. 2023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0" customFormat="1" ht="29.28" customHeight="1">
      <c r="A119" s="185"/>
      <c r="B119" s="186"/>
      <c r="C119" s="187" t="s">
        <v>124</v>
      </c>
      <c r="D119" s="188" t="s">
        <v>58</v>
      </c>
      <c r="E119" s="188" t="s">
        <v>54</v>
      </c>
      <c r="F119" s="188" t="s">
        <v>55</v>
      </c>
      <c r="G119" s="188" t="s">
        <v>125</v>
      </c>
      <c r="H119" s="188" t="s">
        <v>126</v>
      </c>
      <c r="I119" s="188" t="s">
        <v>127</v>
      </c>
      <c r="J119" s="188" t="s">
        <v>118</v>
      </c>
      <c r="K119" s="189" t="s">
        <v>128</v>
      </c>
      <c r="L119" s="190"/>
      <c r="M119" s="100" t="s">
        <v>1</v>
      </c>
      <c r="N119" s="101" t="s">
        <v>37</v>
      </c>
      <c r="O119" s="101" t="s">
        <v>129</v>
      </c>
      <c r="P119" s="101" t="s">
        <v>130</v>
      </c>
      <c r="Q119" s="101" t="s">
        <v>131</v>
      </c>
      <c r="R119" s="101" t="s">
        <v>132</v>
      </c>
      <c r="S119" s="101" t="s">
        <v>133</v>
      </c>
      <c r="T119" s="102" t="s">
        <v>134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8"/>
      <c r="B120" s="39"/>
      <c r="C120" s="107" t="s">
        <v>135</v>
      </c>
      <c r="D120" s="40"/>
      <c r="E120" s="40"/>
      <c r="F120" s="40"/>
      <c r="G120" s="40"/>
      <c r="H120" s="40"/>
      <c r="I120" s="40"/>
      <c r="J120" s="191">
        <f>BK120</f>
        <v>0</v>
      </c>
      <c r="K120" s="40"/>
      <c r="L120" s="44"/>
      <c r="M120" s="103"/>
      <c r="N120" s="192"/>
      <c r="O120" s="104"/>
      <c r="P120" s="193">
        <f>P121+P138+P175+P194</f>
        <v>0</v>
      </c>
      <c r="Q120" s="104"/>
      <c r="R120" s="193">
        <f>R121+R138+R175+R194</f>
        <v>100.51695878010001</v>
      </c>
      <c r="S120" s="104"/>
      <c r="T120" s="194">
        <f>T121+T138+T175+T194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120</v>
      </c>
      <c r="BK120" s="195">
        <f>BK121+BK138+BK175+BK194</f>
        <v>0</v>
      </c>
    </row>
    <row r="121" s="11" customFormat="1" ht="25.92" customHeight="1">
      <c r="A121" s="11"/>
      <c r="B121" s="196"/>
      <c r="C121" s="197"/>
      <c r="D121" s="198" t="s">
        <v>72</v>
      </c>
      <c r="E121" s="199" t="s">
        <v>136</v>
      </c>
      <c r="F121" s="199" t="s">
        <v>137</v>
      </c>
      <c r="G121" s="197"/>
      <c r="H121" s="197"/>
      <c r="I121" s="200"/>
      <c r="J121" s="201">
        <f>BK121</f>
        <v>0</v>
      </c>
      <c r="K121" s="197"/>
      <c r="L121" s="202"/>
      <c r="M121" s="203"/>
      <c r="N121" s="204"/>
      <c r="O121" s="204"/>
      <c r="P121" s="205">
        <f>SUM(P122:P137)</f>
        <v>0</v>
      </c>
      <c r="Q121" s="204"/>
      <c r="R121" s="205">
        <f>SUM(R122:R137)</f>
        <v>0.00059999999999999995</v>
      </c>
      <c r="S121" s="204"/>
      <c r="T121" s="206">
        <f>SUM(T122:T137)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7" t="s">
        <v>80</v>
      </c>
      <c r="AT121" s="208" t="s">
        <v>72</v>
      </c>
      <c r="AU121" s="208" t="s">
        <v>73</v>
      </c>
      <c r="AY121" s="207" t="s">
        <v>138</v>
      </c>
      <c r="BK121" s="209">
        <f>SUM(BK122:BK137)</f>
        <v>0</v>
      </c>
    </row>
    <row r="122" s="2" customFormat="1" ht="24.15" customHeight="1">
      <c r="A122" s="38"/>
      <c r="B122" s="39"/>
      <c r="C122" s="210" t="s">
        <v>80</v>
      </c>
      <c r="D122" s="210" t="s">
        <v>139</v>
      </c>
      <c r="E122" s="211" t="s">
        <v>370</v>
      </c>
      <c r="F122" s="212" t="s">
        <v>371</v>
      </c>
      <c r="G122" s="213" t="s">
        <v>142</v>
      </c>
      <c r="H122" s="214">
        <v>12</v>
      </c>
      <c r="I122" s="215"/>
      <c r="J122" s="216">
        <f>ROUND(I122*H122,2)</f>
        <v>0</v>
      </c>
      <c r="K122" s="212" t="s">
        <v>143</v>
      </c>
      <c r="L122" s="44"/>
      <c r="M122" s="217" t="s">
        <v>1</v>
      </c>
      <c r="N122" s="218" t="s">
        <v>38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144</v>
      </c>
      <c r="AT122" s="221" t="s">
        <v>139</v>
      </c>
      <c r="AU122" s="221" t="s">
        <v>80</v>
      </c>
      <c r="AY122" s="17" t="s">
        <v>138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80</v>
      </c>
      <c r="BK122" s="222">
        <f>ROUND(I122*H122,2)</f>
        <v>0</v>
      </c>
      <c r="BL122" s="17" t="s">
        <v>144</v>
      </c>
      <c r="BM122" s="221" t="s">
        <v>82</v>
      </c>
    </row>
    <row r="123" s="2" customFormat="1">
      <c r="A123" s="38"/>
      <c r="B123" s="39"/>
      <c r="C123" s="40"/>
      <c r="D123" s="223" t="s">
        <v>145</v>
      </c>
      <c r="E123" s="40"/>
      <c r="F123" s="224" t="s">
        <v>372</v>
      </c>
      <c r="G123" s="40"/>
      <c r="H123" s="40"/>
      <c r="I123" s="225"/>
      <c r="J123" s="40"/>
      <c r="K123" s="40"/>
      <c r="L123" s="44"/>
      <c r="M123" s="226"/>
      <c r="N123" s="22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145</v>
      </c>
      <c r="AU123" s="17" t="s">
        <v>80</v>
      </c>
    </row>
    <row r="124" s="2" customFormat="1">
      <c r="A124" s="38"/>
      <c r="B124" s="39"/>
      <c r="C124" s="40"/>
      <c r="D124" s="228" t="s">
        <v>147</v>
      </c>
      <c r="E124" s="40"/>
      <c r="F124" s="229" t="s">
        <v>373</v>
      </c>
      <c r="G124" s="40"/>
      <c r="H124" s="40"/>
      <c r="I124" s="225"/>
      <c r="J124" s="40"/>
      <c r="K124" s="40"/>
      <c r="L124" s="44"/>
      <c r="M124" s="226"/>
      <c r="N124" s="22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147</v>
      </c>
      <c r="AU124" s="17" t="s">
        <v>80</v>
      </c>
    </row>
    <row r="125" s="2" customFormat="1" ht="24.15" customHeight="1">
      <c r="A125" s="38"/>
      <c r="B125" s="39"/>
      <c r="C125" s="210" t="s">
        <v>82</v>
      </c>
      <c r="D125" s="210" t="s">
        <v>139</v>
      </c>
      <c r="E125" s="211" t="s">
        <v>375</v>
      </c>
      <c r="F125" s="212" t="s">
        <v>376</v>
      </c>
      <c r="G125" s="213" t="s">
        <v>142</v>
      </c>
      <c r="H125" s="214">
        <v>12</v>
      </c>
      <c r="I125" s="215"/>
      <c r="J125" s="216">
        <f>ROUND(I125*H125,2)</f>
        <v>0</v>
      </c>
      <c r="K125" s="212" t="s">
        <v>143</v>
      </c>
      <c r="L125" s="44"/>
      <c r="M125" s="217" t="s">
        <v>1</v>
      </c>
      <c r="N125" s="218" t="s">
        <v>38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144</v>
      </c>
      <c r="AT125" s="221" t="s">
        <v>139</v>
      </c>
      <c r="AU125" s="221" t="s">
        <v>80</v>
      </c>
      <c r="AY125" s="17" t="s">
        <v>138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80</v>
      </c>
      <c r="BK125" s="222">
        <f>ROUND(I125*H125,2)</f>
        <v>0</v>
      </c>
      <c r="BL125" s="17" t="s">
        <v>144</v>
      </c>
      <c r="BM125" s="221" t="s">
        <v>144</v>
      </c>
    </row>
    <row r="126" s="2" customFormat="1">
      <c r="A126" s="38"/>
      <c r="B126" s="39"/>
      <c r="C126" s="40"/>
      <c r="D126" s="223" t="s">
        <v>145</v>
      </c>
      <c r="E126" s="40"/>
      <c r="F126" s="224" t="s">
        <v>377</v>
      </c>
      <c r="G126" s="40"/>
      <c r="H126" s="40"/>
      <c r="I126" s="225"/>
      <c r="J126" s="40"/>
      <c r="K126" s="40"/>
      <c r="L126" s="44"/>
      <c r="M126" s="226"/>
      <c r="N126" s="22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80</v>
      </c>
    </row>
    <row r="127" s="2" customFormat="1">
      <c r="A127" s="38"/>
      <c r="B127" s="39"/>
      <c r="C127" s="40"/>
      <c r="D127" s="228" t="s">
        <v>147</v>
      </c>
      <c r="E127" s="40"/>
      <c r="F127" s="229" t="s">
        <v>378</v>
      </c>
      <c r="G127" s="40"/>
      <c r="H127" s="40"/>
      <c r="I127" s="225"/>
      <c r="J127" s="40"/>
      <c r="K127" s="40"/>
      <c r="L127" s="44"/>
      <c r="M127" s="226"/>
      <c r="N127" s="22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147</v>
      </c>
      <c r="AU127" s="17" t="s">
        <v>80</v>
      </c>
    </row>
    <row r="128" s="2" customFormat="1" ht="24.15" customHeight="1">
      <c r="A128" s="38"/>
      <c r="B128" s="39"/>
      <c r="C128" s="210" t="s">
        <v>160</v>
      </c>
      <c r="D128" s="210" t="s">
        <v>139</v>
      </c>
      <c r="E128" s="211" t="s">
        <v>380</v>
      </c>
      <c r="F128" s="212" t="s">
        <v>381</v>
      </c>
      <c r="G128" s="213" t="s">
        <v>142</v>
      </c>
      <c r="H128" s="214">
        <v>104.907</v>
      </c>
      <c r="I128" s="215"/>
      <c r="J128" s="216">
        <f>ROUND(I128*H128,2)</f>
        <v>0</v>
      </c>
      <c r="K128" s="212" t="s">
        <v>143</v>
      </c>
      <c r="L128" s="44"/>
      <c r="M128" s="217" t="s">
        <v>1</v>
      </c>
      <c r="N128" s="218" t="s">
        <v>38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144</v>
      </c>
      <c r="AT128" s="221" t="s">
        <v>139</v>
      </c>
      <c r="AU128" s="221" t="s">
        <v>80</v>
      </c>
      <c r="AY128" s="17" t="s">
        <v>138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80</v>
      </c>
      <c r="BK128" s="222">
        <f>ROUND(I128*H128,2)</f>
        <v>0</v>
      </c>
      <c r="BL128" s="17" t="s">
        <v>144</v>
      </c>
      <c r="BM128" s="221" t="s">
        <v>163</v>
      </c>
    </row>
    <row r="129" s="2" customFormat="1">
      <c r="A129" s="38"/>
      <c r="B129" s="39"/>
      <c r="C129" s="40"/>
      <c r="D129" s="223" t="s">
        <v>145</v>
      </c>
      <c r="E129" s="40"/>
      <c r="F129" s="224" t="s">
        <v>382</v>
      </c>
      <c r="G129" s="40"/>
      <c r="H129" s="40"/>
      <c r="I129" s="225"/>
      <c r="J129" s="40"/>
      <c r="K129" s="40"/>
      <c r="L129" s="44"/>
      <c r="M129" s="226"/>
      <c r="N129" s="22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145</v>
      </c>
      <c r="AU129" s="17" t="s">
        <v>80</v>
      </c>
    </row>
    <row r="130" s="2" customFormat="1">
      <c r="A130" s="38"/>
      <c r="B130" s="39"/>
      <c r="C130" s="40"/>
      <c r="D130" s="228" t="s">
        <v>147</v>
      </c>
      <c r="E130" s="40"/>
      <c r="F130" s="229" t="s">
        <v>383</v>
      </c>
      <c r="G130" s="40"/>
      <c r="H130" s="40"/>
      <c r="I130" s="225"/>
      <c r="J130" s="40"/>
      <c r="K130" s="40"/>
      <c r="L130" s="44"/>
      <c r="M130" s="226"/>
      <c r="N130" s="22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147</v>
      </c>
      <c r="AU130" s="17" t="s">
        <v>80</v>
      </c>
    </row>
    <row r="131" s="2" customFormat="1" ht="24.15" customHeight="1">
      <c r="A131" s="38"/>
      <c r="B131" s="39"/>
      <c r="C131" s="210" t="s">
        <v>144</v>
      </c>
      <c r="D131" s="210" t="s">
        <v>139</v>
      </c>
      <c r="E131" s="211" t="s">
        <v>387</v>
      </c>
      <c r="F131" s="212" t="s">
        <v>388</v>
      </c>
      <c r="G131" s="213" t="s">
        <v>142</v>
      </c>
      <c r="H131" s="214">
        <v>12</v>
      </c>
      <c r="I131" s="215"/>
      <c r="J131" s="216">
        <f>ROUND(I131*H131,2)</f>
        <v>0</v>
      </c>
      <c r="K131" s="212" t="s">
        <v>143</v>
      </c>
      <c r="L131" s="44"/>
      <c r="M131" s="217" t="s">
        <v>1</v>
      </c>
      <c r="N131" s="218" t="s">
        <v>38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144</v>
      </c>
      <c r="AT131" s="221" t="s">
        <v>139</v>
      </c>
      <c r="AU131" s="221" t="s">
        <v>80</v>
      </c>
      <c r="AY131" s="17" t="s">
        <v>138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80</v>
      </c>
      <c r="BK131" s="222">
        <f>ROUND(I131*H131,2)</f>
        <v>0</v>
      </c>
      <c r="BL131" s="17" t="s">
        <v>144</v>
      </c>
      <c r="BM131" s="221" t="s">
        <v>168</v>
      </c>
    </row>
    <row r="132" s="2" customFormat="1">
      <c r="A132" s="38"/>
      <c r="B132" s="39"/>
      <c r="C132" s="40"/>
      <c r="D132" s="223" t="s">
        <v>145</v>
      </c>
      <c r="E132" s="40"/>
      <c r="F132" s="224" t="s">
        <v>389</v>
      </c>
      <c r="G132" s="40"/>
      <c r="H132" s="40"/>
      <c r="I132" s="225"/>
      <c r="J132" s="40"/>
      <c r="K132" s="40"/>
      <c r="L132" s="44"/>
      <c r="M132" s="226"/>
      <c r="N132" s="22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145</v>
      </c>
      <c r="AU132" s="17" t="s">
        <v>80</v>
      </c>
    </row>
    <row r="133" s="2" customFormat="1">
      <c r="A133" s="38"/>
      <c r="B133" s="39"/>
      <c r="C133" s="40"/>
      <c r="D133" s="228" t="s">
        <v>147</v>
      </c>
      <c r="E133" s="40"/>
      <c r="F133" s="229" t="s">
        <v>390</v>
      </c>
      <c r="G133" s="40"/>
      <c r="H133" s="40"/>
      <c r="I133" s="225"/>
      <c r="J133" s="40"/>
      <c r="K133" s="40"/>
      <c r="L133" s="44"/>
      <c r="M133" s="226"/>
      <c r="N133" s="22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147</v>
      </c>
      <c r="AU133" s="17" t="s">
        <v>80</v>
      </c>
    </row>
    <row r="134" s="2" customFormat="1" ht="16.5" customHeight="1">
      <c r="A134" s="38"/>
      <c r="B134" s="39"/>
      <c r="C134" s="269" t="s">
        <v>171</v>
      </c>
      <c r="D134" s="269" t="s">
        <v>391</v>
      </c>
      <c r="E134" s="270" t="s">
        <v>392</v>
      </c>
      <c r="F134" s="271" t="s">
        <v>393</v>
      </c>
      <c r="G134" s="272" t="s">
        <v>394</v>
      </c>
      <c r="H134" s="273">
        <v>0.59999999999999998</v>
      </c>
      <c r="I134" s="274"/>
      <c r="J134" s="275">
        <f>ROUND(I134*H134,2)</f>
        <v>0</v>
      </c>
      <c r="K134" s="271" t="s">
        <v>143</v>
      </c>
      <c r="L134" s="276"/>
      <c r="M134" s="277" t="s">
        <v>1</v>
      </c>
      <c r="N134" s="278" t="s">
        <v>38</v>
      </c>
      <c r="O134" s="91"/>
      <c r="P134" s="219">
        <f>O134*H134</f>
        <v>0</v>
      </c>
      <c r="Q134" s="219">
        <v>0.001</v>
      </c>
      <c r="R134" s="219">
        <f>Q134*H134</f>
        <v>0.00059999999999999995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168</v>
      </c>
      <c r="AT134" s="221" t="s">
        <v>391</v>
      </c>
      <c r="AU134" s="221" t="s">
        <v>80</v>
      </c>
      <c r="AY134" s="17" t="s">
        <v>138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80</v>
      </c>
      <c r="BK134" s="222">
        <f>ROUND(I134*H134,2)</f>
        <v>0</v>
      </c>
      <c r="BL134" s="17" t="s">
        <v>144</v>
      </c>
      <c r="BM134" s="221" t="s">
        <v>174</v>
      </c>
    </row>
    <row r="135" s="2" customFormat="1">
      <c r="A135" s="38"/>
      <c r="B135" s="39"/>
      <c r="C135" s="40"/>
      <c r="D135" s="223" t="s">
        <v>145</v>
      </c>
      <c r="E135" s="40"/>
      <c r="F135" s="224" t="s">
        <v>393</v>
      </c>
      <c r="G135" s="40"/>
      <c r="H135" s="40"/>
      <c r="I135" s="225"/>
      <c r="J135" s="40"/>
      <c r="K135" s="40"/>
      <c r="L135" s="44"/>
      <c r="M135" s="226"/>
      <c r="N135" s="22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80</v>
      </c>
    </row>
    <row r="136" s="13" customFormat="1">
      <c r="A136" s="13"/>
      <c r="B136" s="240"/>
      <c r="C136" s="241"/>
      <c r="D136" s="223" t="s">
        <v>149</v>
      </c>
      <c r="E136" s="242" t="s">
        <v>1</v>
      </c>
      <c r="F136" s="243" t="s">
        <v>573</v>
      </c>
      <c r="G136" s="241"/>
      <c r="H136" s="244">
        <v>0.59999999999999998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149</v>
      </c>
      <c r="AU136" s="250" t="s">
        <v>80</v>
      </c>
      <c r="AV136" s="13" t="s">
        <v>82</v>
      </c>
      <c r="AW136" s="13" t="s">
        <v>30</v>
      </c>
      <c r="AX136" s="13" t="s">
        <v>73</v>
      </c>
      <c r="AY136" s="250" t="s">
        <v>138</v>
      </c>
    </row>
    <row r="137" s="14" customFormat="1">
      <c r="A137" s="14"/>
      <c r="B137" s="251"/>
      <c r="C137" s="252"/>
      <c r="D137" s="223" t="s">
        <v>149</v>
      </c>
      <c r="E137" s="253" t="s">
        <v>1</v>
      </c>
      <c r="F137" s="254" t="s">
        <v>153</v>
      </c>
      <c r="G137" s="252"/>
      <c r="H137" s="255">
        <v>0.59999999999999998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149</v>
      </c>
      <c r="AU137" s="261" t="s">
        <v>80</v>
      </c>
      <c r="AV137" s="14" t="s">
        <v>144</v>
      </c>
      <c r="AW137" s="14" t="s">
        <v>30</v>
      </c>
      <c r="AX137" s="14" t="s">
        <v>80</v>
      </c>
      <c r="AY137" s="261" t="s">
        <v>138</v>
      </c>
    </row>
    <row r="138" s="11" customFormat="1" ht="25.92" customHeight="1">
      <c r="A138" s="11"/>
      <c r="B138" s="196"/>
      <c r="C138" s="197"/>
      <c r="D138" s="198" t="s">
        <v>72</v>
      </c>
      <c r="E138" s="199" t="s">
        <v>404</v>
      </c>
      <c r="F138" s="199" t="s">
        <v>405</v>
      </c>
      <c r="G138" s="197"/>
      <c r="H138" s="197"/>
      <c r="I138" s="200"/>
      <c r="J138" s="201">
        <f>BK138</f>
        <v>0</v>
      </c>
      <c r="K138" s="197"/>
      <c r="L138" s="202"/>
      <c r="M138" s="203"/>
      <c r="N138" s="204"/>
      <c r="O138" s="204"/>
      <c r="P138" s="205">
        <f>SUM(P139:P174)</f>
        <v>0</v>
      </c>
      <c r="Q138" s="204"/>
      <c r="R138" s="205">
        <f>SUM(R139:R174)</f>
        <v>97.517245000000003</v>
      </c>
      <c r="S138" s="204"/>
      <c r="T138" s="206">
        <f>SUM(T139:T174)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07" t="s">
        <v>80</v>
      </c>
      <c r="AT138" s="208" t="s">
        <v>72</v>
      </c>
      <c r="AU138" s="208" t="s">
        <v>73</v>
      </c>
      <c r="AY138" s="207" t="s">
        <v>138</v>
      </c>
      <c r="BK138" s="209">
        <f>SUM(BK139:BK174)</f>
        <v>0</v>
      </c>
    </row>
    <row r="139" s="2" customFormat="1" ht="24.15" customHeight="1">
      <c r="A139" s="38"/>
      <c r="B139" s="39"/>
      <c r="C139" s="210" t="s">
        <v>80</v>
      </c>
      <c r="D139" s="210" t="s">
        <v>139</v>
      </c>
      <c r="E139" s="211" t="s">
        <v>406</v>
      </c>
      <c r="F139" s="212" t="s">
        <v>407</v>
      </c>
      <c r="G139" s="213" t="s">
        <v>142</v>
      </c>
      <c r="H139" s="214">
        <v>14.52</v>
      </c>
      <c r="I139" s="215"/>
      <c r="J139" s="216">
        <f>ROUND(I139*H139,2)</f>
        <v>0</v>
      </c>
      <c r="K139" s="212" t="s">
        <v>143</v>
      </c>
      <c r="L139" s="44"/>
      <c r="M139" s="217" t="s">
        <v>1</v>
      </c>
      <c r="N139" s="218" t="s">
        <v>38</v>
      </c>
      <c r="O139" s="91"/>
      <c r="P139" s="219">
        <f>O139*H139</f>
        <v>0</v>
      </c>
      <c r="Q139" s="219">
        <v>0.34499999999999997</v>
      </c>
      <c r="R139" s="219">
        <f>Q139*H139</f>
        <v>5.0093999999999994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144</v>
      </c>
      <c r="AT139" s="221" t="s">
        <v>139</v>
      </c>
      <c r="AU139" s="221" t="s">
        <v>80</v>
      </c>
      <c r="AY139" s="17" t="s">
        <v>138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80</v>
      </c>
      <c r="BK139" s="222">
        <f>ROUND(I139*H139,2)</f>
        <v>0</v>
      </c>
      <c r="BL139" s="17" t="s">
        <v>144</v>
      </c>
      <c r="BM139" s="221" t="s">
        <v>180</v>
      </c>
    </row>
    <row r="140" s="2" customFormat="1">
      <c r="A140" s="38"/>
      <c r="B140" s="39"/>
      <c r="C140" s="40"/>
      <c r="D140" s="223" t="s">
        <v>145</v>
      </c>
      <c r="E140" s="40"/>
      <c r="F140" s="224" t="s">
        <v>408</v>
      </c>
      <c r="G140" s="40"/>
      <c r="H140" s="40"/>
      <c r="I140" s="225"/>
      <c r="J140" s="40"/>
      <c r="K140" s="40"/>
      <c r="L140" s="44"/>
      <c r="M140" s="226"/>
      <c r="N140" s="22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145</v>
      </c>
      <c r="AU140" s="17" t="s">
        <v>80</v>
      </c>
    </row>
    <row r="141" s="2" customFormat="1">
      <c r="A141" s="38"/>
      <c r="B141" s="39"/>
      <c r="C141" s="40"/>
      <c r="D141" s="228" t="s">
        <v>147</v>
      </c>
      <c r="E141" s="40"/>
      <c r="F141" s="229" t="s">
        <v>409</v>
      </c>
      <c r="G141" s="40"/>
      <c r="H141" s="40"/>
      <c r="I141" s="225"/>
      <c r="J141" s="40"/>
      <c r="K141" s="40"/>
      <c r="L141" s="44"/>
      <c r="M141" s="226"/>
      <c r="N141" s="22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147</v>
      </c>
      <c r="AU141" s="17" t="s">
        <v>80</v>
      </c>
    </row>
    <row r="142" s="2" customFormat="1" ht="24.15" customHeight="1">
      <c r="A142" s="38"/>
      <c r="B142" s="39"/>
      <c r="C142" s="210" t="s">
        <v>82</v>
      </c>
      <c r="D142" s="210" t="s">
        <v>139</v>
      </c>
      <c r="E142" s="211" t="s">
        <v>411</v>
      </c>
      <c r="F142" s="212" t="s">
        <v>412</v>
      </c>
      <c r="G142" s="213" t="s">
        <v>142</v>
      </c>
      <c r="H142" s="214">
        <v>13.199999999999999</v>
      </c>
      <c r="I142" s="215"/>
      <c r="J142" s="216">
        <f>ROUND(I142*H142,2)</f>
        <v>0</v>
      </c>
      <c r="K142" s="212" t="s">
        <v>143</v>
      </c>
      <c r="L142" s="44"/>
      <c r="M142" s="217" t="s">
        <v>1</v>
      </c>
      <c r="N142" s="218" t="s">
        <v>38</v>
      </c>
      <c r="O142" s="91"/>
      <c r="P142" s="219">
        <f>O142*H142</f>
        <v>0</v>
      </c>
      <c r="Q142" s="219">
        <v>0.23000000000000001</v>
      </c>
      <c r="R142" s="219">
        <f>Q142*H142</f>
        <v>3.036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144</v>
      </c>
      <c r="AT142" s="221" t="s">
        <v>139</v>
      </c>
      <c r="AU142" s="221" t="s">
        <v>80</v>
      </c>
      <c r="AY142" s="17" t="s">
        <v>138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80</v>
      </c>
      <c r="BK142" s="222">
        <f>ROUND(I142*H142,2)</f>
        <v>0</v>
      </c>
      <c r="BL142" s="17" t="s">
        <v>144</v>
      </c>
      <c r="BM142" s="221" t="s">
        <v>186</v>
      </c>
    </row>
    <row r="143" s="2" customFormat="1">
      <c r="A143" s="38"/>
      <c r="B143" s="39"/>
      <c r="C143" s="40"/>
      <c r="D143" s="223" t="s">
        <v>145</v>
      </c>
      <c r="E143" s="40"/>
      <c r="F143" s="224" t="s">
        <v>413</v>
      </c>
      <c r="G143" s="40"/>
      <c r="H143" s="40"/>
      <c r="I143" s="225"/>
      <c r="J143" s="40"/>
      <c r="K143" s="40"/>
      <c r="L143" s="44"/>
      <c r="M143" s="226"/>
      <c r="N143" s="22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145</v>
      </c>
      <c r="AU143" s="17" t="s">
        <v>80</v>
      </c>
    </row>
    <row r="144" s="2" customFormat="1">
      <c r="A144" s="38"/>
      <c r="B144" s="39"/>
      <c r="C144" s="40"/>
      <c r="D144" s="228" t="s">
        <v>147</v>
      </c>
      <c r="E144" s="40"/>
      <c r="F144" s="229" t="s">
        <v>414</v>
      </c>
      <c r="G144" s="40"/>
      <c r="H144" s="40"/>
      <c r="I144" s="225"/>
      <c r="J144" s="40"/>
      <c r="K144" s="40"/>
      <c r="L144" s="44"/>
      <c r="M144" s="226"/>
      <c r="N144" s="22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147</v>
      </c>
      <c r="AU144" s="17" t="s">
        <v>80</v>
      </c>
    </row>
    <row r="145" s="13" customFormat="1">
      <c r="A145" s="13"/>
      <c r="B145" s="240"/>
      <c r="C145" s="241"/>
      <c r="D145" s="223" t="s">
        <v>149</v>
      </c>
      <c r="E145" s="242" t="s">
        <v>1</v>
      </c>
      <c r="F145" s="243" t="s">
        <v>574</v>
      </c>
      <c r="G145" s="241"/>
      <c r="H145" s="244">
        <v>13.199999999999999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149</v>
      </c>
      <c r="AU145" s="250" t="s">
        <v>80</v>
      </c>
      <c r="AV145" s="13" t="s">
        <v>82</v>
      </c>
      <c r="AW145" s="13" t="s">
        <v>30</v>
      </c>
      <c r="AX145" s="13" t="s">
        <v>73</v>
      </c>
      <c r="AY145" s="250" t="s">
        <v>138</v>
      </c>
    </row>
    <row r="146" s="14" customFormat="1">
      <c r="A146" s="14"/>
      <c r="B146" s="251"/>
      <c r="C146" s="252"/>
      <c r="D146" s="223" t="s">
        <v>149</v>
      </c>
      <c r="E146" s="253" t="s">
        <v>1</v>
      </c>
      <c r="F146" s="254" t="s">
        <v>153</v>
      </c>
      <c r="G146" s="252"/>
      <c r="H146" s="255">
        <v>13.199999999999999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149</v>
      </c>
      <c r="AU146" s="261" t="s">
        <v>80</v>
      </c>
      <c r="AV146" s="14" t="s">
        <v>144</v>
      </c>
      <c r="AW146" s="14" t="s">
        <v>30</v>
      </c>
      <c r="AX146" s="14" t="s">
        <v>80</v>
      </c>
      <c r="AY146" s="261" t="s">
        <v>138</v>
      </c>
    </row>
    <row r="147" s="2" customFormat="1" ht="24.15" customHeight="1">
      <c r="A147" s="38"/>
      <c r="B147" s="39"/>
      <c r="C147" s="210" t="s">
        <v>160</v>
      </c>
      <c r="D147" s="210" t="s">
        <v>139</v>
      </c>
      <c r="E147" s="211" t="s">
        <v>416</v>
      </c>
      <c r="F147" s="212" t="s">
        <v>417</v>
      </c>
      <c r="G147" s="213" t="s">
        <v>142</v>
      </c>
      <c r="H147" s="214">
        <v>80.849999999999994</v>
      </c>
      <c r="I147" s="215"/>
      <c r="J147" s="216">
        <f>ROUND(I147*H147,2)</f>
        <v>0</v>
      </c>
      <c r="K147" s="212" t="s">
        <v>143</v>
      </c>
      <c r="L147" s="44"/>
      <c r="M147" s="217" t="s">
        <v>1</v>
      </c>
      <c r="N147" s="218" t="s">
        <v>38</v>
      </c>
      <c r="O147" s="91"/>
      <c r="P147" s="219">
        <f>O147*H147</f>
        <v>0</v>
      </c>
      <c r="Q147" s="219">
        <v>0.39600000000000002</v>
      </c>
      <c r="R147" s="219">
        <f>Q147*H147</f>
        <v>32.016599999999997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144</v>
      </c>
      <c r="AT147" s="221" t="s">
        <v>139</v>
      </c>
      <c r="AU147" s="221" t="s">
        <v>80</v>
      </c>
      <c r="AY147" s="17" t="s">
        <v>138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80</v>
      </c>
      <c r="BK147" s="222">
        <f>ROUND(I147*H147,2)</f>
        <v>0</v>
      </c>
      <c r="BL147" s="17" t="s">
        <v>144</v>
      </c>
      <c r="BM147" s="221" t="s">
        <v>191</v>
      </c>
    </row>
    <row r="148" s="2" customFormat="1">
      <c r="A148" s="38"/>
      <c r="B148" s="39"/>
      <c r="C148" s="40"/>
      <c r="D148" s="223" t="s">
        <v>145</v>
      </c>
      <c r="E148" s="40"/>
      <c r="F148" s="224" t="s">
        <v>418</v>
      </c>
      <c r="G148" s="40"/>
      <c r="H148" s="40"/>
      <c r="I148" s="225"/>
      <c r="J148" s="40"/>
      <c r="K148" s="40"/>
      <c r="L148" s="44"/>
      <c r="M148" s="226"/>
      <c r="N148" s="22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145</v>
      </c>
      <c r="AU148" s="17" t="s">
        <v>80</v>
      </c>
    </row>
    <row r="149" s="2" customFormat="1">
      <c r="A149" s="38"/>
      <c r="B149" s="39"/>
      <c r="C149" s="40"/>
      <c r="D149" s="228" t="s">
        <v>147</v>
      </c>
      <c r="E149" s="40"/>
      <c r="F149" s="229" t="s">
        <v>419</v>
      </c>
      <c r="G149" s="40"/>
      <c r="H149" s="40"/>
      <c r="I149" s="225"/>
      <c r="J149" s="40"/>
      <c r="K149" s="40"/>
      <c r="L149" s="44"/>
      <c r="M149" s="226"/>
      <c r="N149" s="22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147</v>
      </c>
      <c r="AU149" s="17" t="s">
        <v>80</v>
      </c>
    </row>
    <row r="150" s="2" customFormat="1" ht="24.15" customHeight="1">
      <c r="A150" s="38"/>
      <c r="B150" s="39"/>
      <c r="C150" s="210" t="s">
        <v>144</v>
      </c>
      <c r="D150" s="210" t="s">
        <v>139</v>
      </c>
      <c r="E150" s="211" t="s">
        <v>422</v>
      </c>
      <c r="F150" s="212" t="s">
        <v>423</v>
      </c>
      <c r="G150" s="213" t="s">
        <v>142</v>
      </c>
      <c r="H150" s="214">
        <v>88.935000000000002</v>
      </c>
      <c r="I150" s="215"/>
      <c r="J150" s="216">
        <f>ROUND(I150*H150,2)</f>
        <v>0</v>
      </c>
      <c r="K150" s="212" t="s">
        <v>143</v>
      </c>
      <c r="L150" s="44"/>
      <c r="M150" s="217" t="s">
        <v>1</v>
      </c>
      <c r="N150" s="218" t="s">
        <v>38</v>
      </c>
      <c r="O150" s="91"/>
      <c r="P150" s="219">
        <f>O150*H150</f>
        <v>0</v>
      </c>
      <c r="Q150" s="219">
        <v>0.38700000000000001</v>
      </c>
      <c r="R150" s="219">
        <f>Q150*H150</f>
        <v>34.417845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144</v>
      </c>
      <c r="AT150" s="221" t="s">
        <v>139</v>
      </c>
      <c r="AU150" s="221" t="s">
        <v>80</v>
      </c>
      <c r="AY150" s="17" t="s">
        <v>138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80</v>
      </c>
      <c r="BK150" s="222">
        <f>ROUND(I150*H150,2)</f>
        <v>0</v>
      </c>
      <c r="BL150" s="17" t="s">
        <v>144</v>
      </c>
      <c r="BM150" s="221" t="s">
        <v>197</v>
      </c>
    </row>
    <row r="151" s="2" customFormat="1">
      <c r="A151" s="38"/>
      <c r="B151" s="39"/>
      <c r="C151" s="40"/>
      <c r="D151" s="223" t="s">
        <v>145</v>
      </c>
      <c r="E151" s="40"/>
      <c r="F151" s="224" t="s">
        <v>424</v>
      </c>
      <c r="G151" s="40"/>
      <c r="H151" s="40"/>
      <c r="I151" s="225"/>
      <c r="J151" s="40"/>
      <c r="K151" s="40"/>
      <c r="L151" s="44"/>
      <c r="M151" s="226"/>
      <c r="N151" s="22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145</v>
      </c>
      <c r="AU151" s="17" t="s">
        <v>80</v>
      </c>
    </row>
    <row r="152" s="2" customFormat="1">
      <c r="A152" s="38"/>
      <c r="B152" s="39"/>
      <c r="C152" s="40"/>
      <c r="D152" s="228" t="s">
        <v>147</v>
      </c>
      <c r="E152" s="40"/>
      <c r="F152" s="229" t="s">
        <v>425</v>
      </c>
      <c r="G152" s="40"/>
      <c r="H152" s="40"/>
      <c r="I152" s="225"/>
      <c r="J152" s="40"/>
      <c r="K152" s="40"/>
      <c r="L152" s="44"/>
      <c r="M152" s="226"/>
      <c r="N152" s="22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147</v>
      </c>
      <c r="AU152" s="17" t="s">
        <v>80</v>
      </c>
    </row>
    <row r="153" s="2" customFormat="1" ht="21.75" customHeight="1">
      <c r="A153" s="38"/>
      <c r="B153" s="39"/>
      <c r="C153" s="210" t="s">
        <v>171</v>
      </c>
      <c r="D153" s="210" t="s">
        <v>139</v>
      </c>
      <c r="E153" s="211" t="s">
        <v>428</v>
      </c>
      <c r="F153" s="212" t="s">
        <v>429</v>
      </c>
      <c r="G153" s="213" t="s">
        <v>142</v>
      </c>
      <c r="H153" s="214">
        <v>12</v>
      </c>
      <c r="I153" s="215"/>
      <c r="J153" s="216">
        <f>ROUND(I153*H153,2)</f>
        <v>0</v>
      </c>
      <c r="K153" s="212" t="s">
        <v>143</v>
      </c>
      <c r="L153" s="44"/>
      <c r="M153" s="217" t="s">
        <v>1</v>
      </c>
      <c r="N153" s="218" t="s">
        <v>38</v>
      </c>
      <c r="O153" s="91"/>
      <c r="P153" s="219">
        <f>O153*H153</f>
        <v>0</v>
      </c>
      <c r="Q153" s="219">
        <v>0.091999999999999998</v>
      </c>
      <c r="R153" s="219">
        <f>Q153*H153</f>
        <v>1.1040000000000001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144</v>
      </c>
      <c r="AT153" s="221" t="s">
        <v>139</v>
      </c>
      <c r="AU153" s="221" t="s">
        <v>80</v>
      </c>
      <c r="AY153" s="17" t="s">
        <v>138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80</v>
      </c>
      <c r="BK153" s="222">
        <f>ROUND(I153*H153,2)</f>
        <v>0</v>
      </c>
      <c r="BL153" s="17" t="s">
        <v>144</v>
      </c>
      <c r="BM153" s="221" t="s">
        <v>202</v>
      </c>
    </row>
    <row r="154" s="2" customFormat="1">
      <c r="A154" s="38"/>
      <c r="B154" s="39"/>
      <c r="C154" s="40"/>
      <c r="D154" s="223" t="s">
        <v>145</v>
      </c>
      <c r="E154" s="40"/>
      <c r="F154" s="224" t="s">
        <v>430</v>
      </c>
      <c r="G154" s="40"/>
      <c r="H154" s="40"/>
      <c r="I154" s="225"/>
      <c r="J154" s="40"/>
      <c r="K154" s="40"/>
      <c r="L154" s="44"/>
      <c r="M154" s="226"/>
      <c r="N154" s="22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145</v>
      </c>
      <c r="AU154" s="17" t="s">
        <v>80</v>
      </c>
    </row>
    <row r="155" s="2" customFormat="1">
      <c r="A155" s="38"/>
      <c r="B155" s="39"/>
      <c r="C155" s="40"/>
      <c r="D155" s="228" t="s">
        <v>147</v>
      </c>
      <c r="E155" s="40"/>
      <c r="F155" s="229" t="s">
        <v>431</v>
      </c>
      <c r="G155" s="40"/>
      <c r="H155" s="40"/>
      <c r="I155" s="225"/>
      <c r="J155" s="40"/>
      <c r="K155" s="40"/>
      <c r="L155" s="44"/>
      <c r="M155" s="226"/>
      <c r="N155" s="22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147</v>
      </c>
      <c r="AU155" s="17" t="s">
        <v>80</v>
      </c>
    </row>
    <row r="156" s="2" customFormat="1" ht="33" customHeight="1">
      <c r="A156" s="38"/>
      <c r="B156" s="39"/>
      <c r="C156" s="210" t="s">
        <v>163</v>
      </c>
      <c r="D156" s="210" t="s">
        <v>139</v>
      </c>
      <c r="E156" s="211" t="s">
        <v>575</v>
      </c>
      <c r="F156" s="212" t="s">
        <v>576</v>
      </c>
      <c r="G156" s="213" t="s">
        <v>142</v>
      </c>
      <c r="H156" s="214">
        <v>73</v>
      </c>
      <c r="I156" s="215"/>
      <c r="J156" s="216">
        <f>ROUND(I156*H156,2)</f>
        <v>0</v>
      </c>
      <c r="K156" s="212" t="s">
        <v>143</v>
      </c>
      <c r="L156" s="44"/>
      <c r="M156" s="217" t="s">
        <v>1</v>
      </c>
      <c r="N156" s="218" t="s">
        <v>38</v>
      </c>
      <c r="O156" s="91"/>
      <c r="P156" s="219">
        <f>O156*H156</f>
        <v>0</v>
      </c>
      <c r="Q156" s="219">
        <v>0.10373</v>
      </c>
      <c r="R156" s="219">
        <f>Q156*H156</f>
        <v>7.5722900000000006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144</v>
      </c>
      <c r="AT156" s="221" t="s">
        <v>139</v>
      </c>
      <c r="AU156" s="221" t="s">
        <v>80</v>
      </c>
      <c r="AY156" s="17" t="s">
        <v>138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80</v>
      </c>
      <c r="BK156" s="222">
        <f>ROUND(I156*H156,2)</f>
        <v>0</v>
      </c>
      <c r="BL156" s="17" t="s">
        <v>144</v>
      </c>
      <c r="BM156" s="221" t="s">
        <v>209</v>
      </c>
    </row>
    <row r="157" s="2" customFormat="1">
      <c r="A157" s="38"/>
      <c r="B157" s="39"/>
      <c r="C157" s="40"/>
      <c r="D157" s="223" t="s">
        <v>145</v>
      </c>
      <c r="E157" s="40"/>
      <c r="F157" s="224" t="s">
        <v>577</v>
      </c>
      <c r="G157" s="40"/>
      <c r="H157" s="40"/>
      <c r="I157" s="225"/>
      <c r="J157" s="40"/>
      <c r="K157" s="40"/>
      <c r="L157" s="44"/>
      <c r="M157" s="226"/>
      <c r="N157" s="22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145</v>
      </c>
      <c r="AU157" s="17" t="s">
        <v>80</v>
      </c>
    </row>
    <row r="158" s="2" customFormat="1">
      <c r="A158" s="38"/>
      <c r="B158" s="39"/>
      <c r="C158" s="40"/>
      <c r="D158" s="228" t="s">
        <v>147</v>
      </c>
      <c r="E158" s="40"/>
      <c r="F158" s="229" t="s">
        <v>578</v>
      </c>
      <c r="G158" s="40"/>
      <c r="H158" s="40"/>
      <c r="I158" s="225"/>
      <c r="J158" s="40"/>
      <c r="K158" s="40"/>
      <c r="L158" s="44"/>
      <c r="M158" s="226"/>
      <c r="N158" s="22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147</v>
      </c>
      <c r="AU158" s="17" t="s">
        <v>80</v>
      </c>
    </row>
    <row r="159" s="2" customFormat="1" ht="24.15" customHeight="1">
      <c r="A159" s="38"/>
      <c r="B159" s="39"/>
      <c r="C159" s="210" t="s">
        <v>183</v>
      </c>
      <c r="D159" s="210" t="s">
        <v>139</v>
      </c>
      <c r="E159" s="211" t="s">
        <v>438</v>
      </c>
      <c r="F159" s="212" t="s">
        <v>439</v>
      </c>
      <c r="G159" s="213" t="s">
        <v>142</v>
      </c>
      <c r="H159" s="214">
        <v>73.5</v>
      </c>
      <c r="I159" s="215"/>
      <c r="J159" s="216">
        <f>ROUND(I159*H159,2)</f>
        <v>0</v>
      </c>
      <c r="K159" s="212" t="s">
        <v>143</v>
      </c>
      <c r="L159" s="44"/>
      <c r="M159" s="217" t="s">
        <v>1</v>
      </c>
      <c r="N159" s="218" t="s">
        <v>38</v>
      </c>
      <c r="O159" s="91"/>
      <c r="P159" s="219">
        <f>O159*H159</f>
        <v>0</v>
      </c>
      <c r="Q159" s="219">
        <v>0.00034000000000000002</v>
      </c>
      <c r="R159" s="219">
        <f>Q159*H159</f>
        <v>0.024990000000000002</v>
      </c>
      <c r="S159" s="219">
        <v>0</v>
      </c>
      <c r="T159" s="22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1" t="s">
        <v>144</v>
      </c>
      <c r="AT159" s="221" t="s">
        <v>139</v>
      </c>
      <c r="AU159" s="221" t="s">
        <v>80</v>
      </c>
      <c r="AY159" s="17" t="s">
        <v>138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80</v>
      </c>
      <c r="BK159" s="222">
        <f>ROUND(I159*H159,2)</f>
        <v>0</v>
      </c>
      <c r="BL159" s="17" t="s">
        <v>144</v>
      </c>
      <c r="BM159" s="221" t="s">
        <v>214</v>
      </c>
    </row>
    <row r="160" s="2" customFormat="1">
      <c r="A160" s="38"/>
      <c r="B160" s="39"/>
      <c r="C160" s="40"/>
      <c r="D160" s="223" t="s">
        <v>145</v>
      </c>
      <c r="E160" s="40"/>
      <c r="F160" s="224" t="s">
        <v>440</v>
      </c>
      <c r="G160" s="40"/>
      <c r="H160" s="40"/>
      <c r="I160" s="225"/>
      <c r="J160" s="40"/>
      <c r="K160" s="40"/>
      <c r="L160" s="44"/>
      <c r="M160" s="226"/>
      <c r="N160" s="22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145</v>
      </c>
      <c r="AU160" s="17" t="s">
        <v>80</v>
      </c>
    </row>
    <row r="161" s="2" customFormat="1">
      <c r="A161" s="38"/>
      <c r="B161" s="39"/>
      <c r="C161" s="40"/>
      <c r="D161" s="228" t="s">
        <v>147</v>
      </c>
      <c r="E161" s="40"/>
      <c r="F161" s="229" t="s">
        <v>441</v>
      </c>
      <c r="G161" s="40"/>
      <c r="H161" s="40"/>
      <c r="I161" s="225"/>
      <c r="J161" s="40"/>
      <c r="K161" s="40"/>
      <c r="L161" s="44"/>
      <c r="M161" s="226"/>
      <c r="N161" s="22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147</v>
      </c>
      <c r="AU161" s="17" t="s">
        <v>80</v>
      </c>
    </row>
    <row r="162" s="2" customFormat="1" ht="33" customHeight="1">
      <c r="A162" s="38"/>
      <c r="B162" s="39"/>
      <c r="C162" s="210" t="s">
        <v>168</v>
      </c>
      <c r="D162" s="210" t="s">
        <v>139</v>
      </c>
      <c r="E162" s="211" t="s">
        <v>442</v>
      </c>
      <c r="F162" s="212" t="s">
        <v>443</v>
      </c>
      <c r="G162" s="213" t="s">
        <v>142</v>
      </c>
      <c r="H162" s="214">
        <v>73.5</v>
      </c>
      <c r="I162" s="215"/>
      <c r="J162" s="216">
        <f>ROUND(I162*H162,2)</f>
        <v>0</v>
      </c>
      <c r="K162" s="212" t="s">
        <v>143</v>
      </c>
      <c r="L162" s="44"/>
      <c r="M162" s="217" t="s">
        <v>1</v>
      </c>
      <c r="N162" s="218" t="s">
        <v>38</v>
      </c>
      <c r="O162" s="91"/>
      <c r="P162" s="219">
        <f>O162*H162</f>
        <v>0</v>
      </c>
      <c r="Q162" s="219">
        <v>0.15826000000000001</v>
      </c>
      <c r="R162" s="219">
        <f>Q162*H162</f>
        <v>11.632110000000001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144</v>
      </c>
      <c r="AT162" s="221" t="s">
        <v>139</v>
      </c>
      <c r="AU162" s="221" t="s">
        <v>80</v>
      </c>
      <c r="AY162" s="17" t="s">
        <v>138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80</v>
      </c>
      <c r="BK162" s="222">
        <f>ROUND(I162*H162,2)</f>
        <v>0</v>
      </c>
      <c r="BL162" s="17" t="s">
        <v>144</v>
      </c>
      <c r="BM162" s="221" t="s">
        <v>221</v>
      </c>
    </row>
    <row r="163" s="2" customFormat="1">
      <c r="A163" s="38"/>
      <c r="B163" s="39"/>
      <c r="C163" s="40"/>
      <c r="D163" s="223" t="s">
        <v>145</v>
      </c>
      <c r="E163" s="40"/>
      <c r="F163" s="224" t="s">
        <v>444</v>
      </c>
      <c r="G163" s="40"/>
      <c r="H163" s="40"/>
      <c r="I163" s="225"/>
      <c r="J163" s="40"/>
      <c r="K163" s="40"/>
      <c r="L163" s="44"/>
      <c r="M163" s="226"/>
      <c r="N163" s="22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80</v>
      </c>
    </row>
    <row r="164" s="2" customFormat="1">
      <c r="A164" s="38"/>
      <c r="B164" s="39"/>
      <c r="C164" s="40"/>
      <c r="D164" s="228" t="s">
        <v>147</v>
      </c>
      <c r="E164" s="40"/>
      <c r="F164" s="229" t="s">
        <v>445</v>
      </c>
      <c r="G164" s="40"/>
      <c r="H164" s="40"/>
      <c r="I164" s="225"/>
      <c r="J164" s="40"/>
      <c r="K164" s="40"/>
      <c r="L164" s="44"/>
      <c r="M164" s="226"/>
      <c r="N164" s="22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147</v>
      </c>
      <c r="AU164" s="17" t="s">
        <v>80</v>
      </c>
    </row>
    <row r="165" s="2" customFormat="1" ht="21.75" customHeight="1">
      <c r="A165" s="38"/>
      <c r="B165" s="39"/>
      <c r="C165" s="210" t="s">
        <v>194</v>
      </c>
      <c r="D165" s="210" t="s">
        <v>139</v>
      </c>
      <c r="E165" s="211" t="s">
        <v>446</v>
      </c>
      <c r="F165" s="212" t="s">
        <v>447</v>
      </c>
      <c r="G165" s="213" t="s">
        <v>142</v>
      </c>
      <c r="H165" s="214">
        <v>73</v>
      </c>
      <c r="I165" s="215"/>
      <c r="J165" s="216">
        <f>ROUND(I165*H165,2)</f>
        <v>0</v>
      </c>
      <c r="K165" s="212" t="s">
        <v>143</v>
      </c>
      <c r="L165" s="44"/>
      <c r="M165" s="217" t="s">
        <v>1</v>
      </c>
      <c r="N165" s="218" t="s">
        <v>38</v>
      </c>
      <c r="O165" s="91"/>
      <c r="P165" s="219">
        <f>O165*H165</f>
        <v>0</v>
      </c>
      <c r="Q165" s="219">
        <v>0.00040999999999999999</v>
      </c>
      <c r="R165" s="219">
        <f>Q165*H165</f>
        <v>0.029929999999999998</v>
      </c>
      <c r="S165" s="219">
        <v>0</v>
      </c>
      <c r="T165" s="22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1" t="s">
        <v>144</v>
      </c>
      <c r="AT165" s="221" t="s">
        <v>139</v>
      </c>
      <c r="AU165" s="221" t="s">
        <v>80</v>
      </c>
      <c r="AY165" s="17" t="s">
        <v>138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80</v>
      </c>
      <c r="BK165" s="222">
        <f>ROUND(I165*H165,2)</f>
        <v>0</v>
      </c>
      <c r="BL165" s="17" t="s">
        <v>144</v>
      </c>
      <c r="BM165" s="221" t="s">
        <v>226</v>
      </c>
    </row>
    <row r="166" s="2" customFormat="1">
      <c r="A166" s="38"/>
      <c r="B166" s="39"/>
      <c r="C166" s="40"/>
      <c r="D166" s="223" t="s">
        <v>145</v>
      </c>
      <c r="E166" s="40"/>
      <c r="F166" s="224" t="s">
        <v>448</v>
      </c>
      <c r="G166" s="40"/>
      <c r="H166" s="40"/>
      <c r="I166" s="225"/>
      <c r="J166" s="40"/>
      <c r="K166" s="40"/>
      <c r="L166" s="44"/>
      <c r="M166" s="226"/>
      <c r="N166" s="227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145</v>
      </c>
      <c r="AU166" s="17" t="s">
        <v>80</v>
      </c>
    </row>
    <row r="167" s="2" customFormat="1">
      <c r="A167" s="38"/>
      <c r="B167" s="39"/>
      <c r="C167" s="40"/>
      <c r="D167" s="228" t="s">
        <v>147</v>
      </c>
      <c r="E167" s="40"/>
      <c r="F167" s="229" t="s">
        <v>449</v>
      </c>
      <c r="G167" s="40"/>
      <c r="H167" s="40"/>
      <c r="I167" s="225"/>
      <c r="J167" s="40"/>
      <c r="K167" s="40"/>
      <c r="L167" s="44"/>
      <c r="M167" s="226"/>
      <c r="N167" s="22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147</v>
      </c>
      <c r="AU167" s="17" t="s">
        <v>80</v>
      </c>
    </row>
    <row r="168" s="2" customFormat="1" ht="24.15" customHeight="1">
      <c r="A168" s="38"/>
      <c r="B168" s="39"/>
      <c r="C168" s="210" t="s">
        <v>174</v>
      </c>
      <c r="D168" s="210" t="s">
        <v>139</v>
      </c>
      <c r="E168" s="211" t="s">
        <v>450</v>
      </c>
      <c r="F168" s="212" t="s">
        <v>451</v>
      </c>
      <c r="G168" s="213" t="s">
        <v>142</v>
      </c>
      <c r="H168" s="214">
        <v>12</v>
      </c>
      <c r="I168" s="215"/>
      <c r="J168" s="216">
        <f>ROUND(I168*H168,2)</f>
        <v>0</v>
      </c>
      <c r="K168" s="212" t="s">
        <v>143</v>
      </c>
      <c r="L168" s="44"/>
      <c r="M168" s="217" t="s">
        <v>1</v>
      </c>
      <c r="N168" s="218" t="s">
        <v>38</v>
      </c>
      <c r="O168" s="91"/>
      <c r="P168" s="219">
        <f>O168*H168</f>
        <v>0</v>
      </c>
      <c r="Q168" s="219">
        <v>0.089219999999999994</v>
      </c>
      <c r="R168" s="219">
        <f>Q168*H168</f>
        <v>1.07064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144</v>
      </c>
      <c r="AT168" s="221" t="s">
        <v>139</v>
      </c>
      <c r="AU168" s="221" t="s">
        <v>80</v>
      </c>
      <c r="AY168" s="17" t="s">
        <v>138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80</v>
      </c>
      <c r="BK168" s="222">
        <f>ROUND(I168*H168,2)</f>
        <v>0</v>
      </c>
      <c r="BL168" s="17" t="s">
        <v>144</v>
      </c>
      <c r="BM168" s="221" t="s">
        <v>232</v>
      </c>
    </row>
    <row r="169" s="2" customFormat="1">
      <c r="A169" s="38"/>
      <c r="B169" s="39"/>
      <c r="C169" s="40"/>
      <c r="D169" s="223" t="s">
        <v>145</v>
      </c>
      <c r="E169" s="40"/>
      <c r="F169" s="224" t="s">
        <v>453</v>
      </c>
      <c r="G169" s="40"/>
      <c r="H169" s="40"/>
      <c r="I169" s="225"/>
      <c r="J169" s="40"/>
      <c r="K169" s="40"/>
      <c r="L169" s="44"/>
      <c r="M169" s="226"/>
      <c r="N169" s="22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145</v>
      </c>
      <c r="AU169" s="17" t="s">
        <v>80</v>
      </c>
    </row>
    <row r="170" s="2" customFormat="1">
      <c r="A170" s="38"/>
      <c r="B170" s="39"/>
      <c r="C170" s="40"/>
      <c r="D170" s="228" t="s">
        <v>147</v>
      </c>
      <c r="E170" s="40"/>
      <c r="F170" s="229" t="s">
        <v>454</v>
      </c>
      <c r="G170" s="40"/>
      <c r="H170" s="40"/>
      <c r="I170" s="225"/>
      <c r="J170" s="40"/>
      <c r="K170" s="40"/>
      <c r="L170" s="44"/>
      <c r="M170" s="226"/>
      <c r="N170" s="22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147</v>
      </c>
      <c r="AU170" s="17" t="s">
        <v>80</v>
      </c>
    </row>
    <row r="171" s="2" customFormat="1" ht="21.75" customHeight="1">
      <c r="A171" s="38"/>
      <c r="B171" s="39"/>
      <c r="C171" s="269" t="s">
        <v>180</v>
      </c>
      <c r="D171" s="269" t="s">
        <v>391</v>
      </c>
      <c r="E171" s="270" t="s">
        <v>461</v>
      </c>
      <c r="F171" s="271" t="s">
        <v>462</v>
      </c>
      <c r="G171" s="272" t="s">
        <v>142</v>
      </c>
      <c r="H171" s="273">
        <v>12.24</v>
      </c>
      <c r="I171" s="274"/>
      <c r="J171" s="275">
        <f>ROUND(I171*H171,2)</f>
        <v>0</v>
      </c>
      <c r="K171" s="271" t="s">
        <v>143</v>
      </c>
      <c r="L171" s="276"/>
      <c r="M171" s="277" t="s">
        <v>1</v>
      </c>
      <c r="N171" s="278" t="s">
        <v>38</v>
      </c>
      <c r="O171" s="91"/>
      <c r="P171" s="219">
        <f>O171*H171</f>
        <v>0</v>
      </c>
      <c r="Q171" s="219">
        <v>0.13100000000000001</v>
      </c>
      <c r="R171" s="219">
        <f>Q171*H171</f>
        <v>1.6034400000000002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168</v>
      </c>
      <c r="AT171" s="221" t="s">
        <v>391</v>
      </c>
      <c r="AU171" s="221" t="s">
        <v>80</v>
      </c>
      <c r="AY171" s="17" t="s">
        <v>138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80</v>
      </c>
      <c r="BK171" s="222">
        <f>ROUND(I171*H171,2)</f>
        <v>0</v>
      </c>
      <c r="BL171" s="17" t="s">
        <v>144</v>
      </c>
      <c r="BM171" s="221" t="s">
        <v>238</v>
      </c>
    </row>
    <row r="172" s="2" customFormat="1">
      <c r="A172" s="38"/>
      <c r="B172" s="39"/>
      <c r="C172" s="40"/>
      <c r="D172" s="223" t="s">
        <v>145</v>
      </c>
      <c r="E172" s="40"/>
      <c r="F172" s="224" t="s">
        <v>462</v>
      </c>
      <c r="G172" s="40"/>
      <c r="H172" s="40"/>
      <c r="I172" s="225"/>
      <c r="J172" s="40"/>
      <c r="K172" s="40"/>
      <c r="L172" s="44"/>
      <c r="M172" s="226"/>
      <c r="N172" s="22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145</v>
      </c>
      <c r="AU172" s="17" t="s">
        <v>80</v>
      </c>
    </row>
    <row r="173" s="13" customFormat="1">
      <c r="A173" s="13"/>
      <c r="B173" s="240"/>
      <c r="C173" s="241"/>
      <c r="D173" s="223" t="s">
        <v>149</v>
      </c>
      <c r="E173" s="242" t="s">
        <v>1</v>
      </c>
      <c r="F173" s="243" t="s">
        <v>579</v>
      </c>
      <c r="G173" s="241"/>
      <c r="H173" s="244">
        <v>12.24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149</v>
      </c>
      <c r="AU173" s="250" t="s">
        <v>80</v>
      </c>
      <c r="AV173" s="13" t="s">
        <v>82</v>
      </c>
      <c r="AW173" s="13" t="s">
        <v>30</v>
      </c>
      <c r="AX173" s="13" t="s">
        <v>73</v>
      </c>
      <c r="AY173" s="250" t="s">
        <v>138</v>
      </c>
    </row>
    <row r="174" s="14" customFormat="1">
      <c r="A174" s="14"/>
      <c r="B174" s="251"/>
      <c r="C174" s="252"/>
      <c r="D174" s="223" t="s">
        <v>149</v>
      </c>
      <c r="E174" s="253" t="s">
        <v>1</v>
      </c>
      <c r="F174" s="254" t="s">
        <v>153</v>
      </c>
      <c r="G174" s="252"/>
      <c r="H174" s="255">
        <v>12.24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149</v>
      </c>
      <c r="AU174" s="261" t="s">
        <v>80</v>
      </c>
      <c r="AV174" s="14" t="s">
        <v>144</v>
      </c>
      <c r="AW174" s="14" t="s">
        <v>30</v>
      </c>
      <c r="AX174" s="14" t="s">
        <v>80</v>
      </c>
      <c r="AY174" s="261" t="s">
        <v>138</v>
      </c>
    </row>
    <row r="175" s="11" customFormat="1" ht="25.92" customHeight="1">
      <c r="A175" s="11"/>
      <c r="B175" s="196"/>
      <c r="C175" s="197"/>
      <c r="D175" s="198" t="s">
        <v>72</v>
      </c>
      <c r="E175" s="199" t="s">
        <v>254</v>
      </c>
      <c r="F175" s="199" t="s">
        <v>255</v>
      </c>
      <c r="G175" s="197"/>
      <c r="H175" s="197"/>
      <c r="I175" s="200"/>
      <c r="J175" s="201">
        <f>BK175</f>
        <v>0</v>
      </c>
      <c r="K175" s="197"/>
      <c r="L175" s="202"/>
      <c r="M175" s="203"/>
      <c r="N175" s="204"/>
      <c r="O175" s="204"/>
      <c r="P175" s="205">
        <f>SUM(P176:P193)</f>
        <v>0</v>
      </c>
      <c r="Q175" s="204"/>
      <c r="R175" s="205">
        <f>SUM(R176:R193)</f>
        <v>2.9991137801000001</v>
      </c>
      <c r="S175" s="204"/>
      <c r="T175" s="206">
        <f>SUM(T176:T193)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07" t="s">
        <v>80</v>
      </c>
      <c r="AT175" s="208" t="s">
        <v>72</v>
      </c>
      <c r="AU175" s="208" t="s">
        <v>73</v>
      </c>
      <c r="AY175" s="207" t="s">
        <v>138</v>
      </c>
      <c r="BK175" s="209">
        <f>SUM(BK176:BK193)</f>
        <v>0</v>
      </c>
    </row>
    <row r="176" s="2" customFormat="1" ht="33" customHeight="1">
      <c r="A176" s="38"/>
      <c r="B176" s="39"/>
      <c r="C176" s="210" t="s">
        <v>80</v>
      </c>
      <c r="D176" s="210" t="s">
        <v>139</v>
      </c>
      <c r="E176" s="211" t="s">
        <v>487</v>
      </c>
      <c r="F176" s="212" t="s">
        <v>488</v>
      </c>
      <c r="G176" s="213" t="s">
        <v>250</v>
      </c>
      <c r="H176" s="214">
        <v>10</v>
      </c>
      <c r="I176" s="215"/>
      <c r="J176" s="216">
        <f>ROUND(I176*H176,2)</f>
        <v>0</v>
      </c>
      <c r="K176" s="212" t="s">
        <v>143</v>
      </c>
      <c r="L176" s="44"/>
      <c r="M176" s="217" t="s">
        <v>1</v>
      </c>
      <c r="N176" s="218" t="s">
        <v>38</v>
      </c>
      <c r="O176" s="91"/>
      <c r="P176" s="219">
        <f>O176*H176</f>
        <v>0</v>
      </c>
      <c r="Q176" s="219">
        <v>0.12949959999999999</v>
      </c>
      <c r="R176" s="219">
        <f>Q176*H176</f>
        <v>1.2949959999999998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144</v>
      </c>
      <c r="AT176" s="221" t="s">
        <v>139</v>
      </c>
      <c r="AU176" s="221" t="s">
        <v>80</v>
      </c>
      <c r="AY176" s="17" t="s">
        <v>138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80</v>
      </c>
      <c r="BK176" s="222">
        <f>ROUND(I176*H176,2)</f>
        <v>0</v>
      </c>
      <c r="BL176" s="17" t="s">
        <v>144</v>
      </c>
      <c r="BM176" s="221" t="s">
        <v>452</v>
      </c>
    </row>
    <row r="177" s="2" customFormat="1">
      <c r="A177" s="38"/>
      <c r="B177" s="39"/>
      <c r="C177" s="40"/>
      <c r="D177" s="223" t="s">
        <v>145</v>
      </c>
      <c r="E177" s="40"/>
      <c r="F177" s="224" t="s">
        <v>489</v>
      </c>
      <c r="G177" s="40"/>
      <c r="H177" s="40"/>
      <c r="I177" s="225"/>
      <c r="J177" s="40"/>
      <c r="K177" s="40"/>
      <c r="L177" s="44"/>
      <c r="M177" s="226"/>
      <c r="N177" s="22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145</v>
      </c>
      <c r="AU177" s="17" t="s">
        <v>80</v>
      </c>
    </row>
    <row r="178" s="2" customFormat="1">
      <c r="A178" s="38"/>
      <c r="B178" s="39"/>
      <c r="C178" s="40"/>
      <c r="D178" s="228" t="s">
        <v>147</v>
      </c>
      <c r="E178" s="40"/>
      <c r="F178" s="229" t="s">
        <v>490</v>
      </c>
      <c r="G178" s="40"/>
      <c r="H178" s="40"/>
      <c r="I178" s="225"/>
      <c r="J178" s="40"/>
      <c r="K178" s="40"/>
      <c r="L178" s="44"/>
      <c r="M178" s="226"/>
      <c r="N178" s="22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147</v>
      </c>
      <c r="AU178" s="17" t="s">
        <v>80</v>
      </c>
    </row>
    <row r="179" s="2" customFormat="1" ht="16.5" customHeight="1">
      <c r="A179" s="38"/>
      <c r="B179" s="39"/>
      <c r="C179" s="269" t="s">
        <v>82</v>
      </c>
      <c r="D179" s="269" t="s">
        <v>391</v>
      </c>
      <c r="E179" s="270" t="s">
        <v>492</v>
      </c>
      <c r="F179" s="271" t="s">
        <v>493</v>
      </c>
      <c r="G179" s="272" t="s">
        <v>250</v>
      </c>
      <c r="H179" s="273">
        <v>10.199999999999999</v>
      </c>
      <c r="I179" s="274"/>
      <c r="J179" s="275">
        <f>ROUND(I179*H179,2)</f>
        <v>0</v>
      </c>
      <c r="K179" s="271" t="s">
        <v>143</v>
      </c>
      <c r="L179" s="276"/>
      <c r="M179" s="277" t="s">
        <v>1</v>
      </c>
      <c r="N179" s="278" t="s">
        <v>38</v>
      </c>
      <c r="O179" s="91"/>
      <c r="P179" s="219">
        <f>O179*H179</f>
        <v>0</v>
      </c>
      <c r="Q179" s="219">
        <v>0.056120000000000003</v>
      </c>
      <c r="R179" s="219">
        <f>Q179*H179</f>
        <v>0.57242400000000004</v>
      </c>
      <c r="S179" s="219">
        <v>0</v>
      </c>
      <c r="T179" s="22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168</v>
      </c>
      <c r="AT179" s="221" t="s">
        <v>391</v>
      </c>
      <c r="AU179" s="221" t="s">
        <v>80</v>
      </c>
      <c r="AY179" s="17" t="s">
        <v>138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80</v>
      </c>
      <c r="BK179" s="222">
        <f>ROUND(I179*H179,2)</f>
        <v>0</v>
      </c>
      <c r="BL179" s="17" t="s">
        <v>144</v>
      </c>
      <c r="BM179" s="221" t="s">
        <v>244</v>
      </c>
    </row>
    <row r="180" s="2" customFormat="1">
      <c r="A180" s="38"/>
      <c r="B180" s="39"/>
      <c r="C180" s="40"/>
      <c r="D180" s="223" t="s">
        <v>145</v>
      </c>
      <c r="E180" s="40"/>
      <c r="F180" s="224" t="s">
        <v>493</v>
      </c>
      <c r="G180" s="40"/>
      <c r="H180" s="40"/>
      <c r="I180" s="225"/>
      <c r="J180" s="40"/>
      <c r="K180" s="40"/>
      <c r="L180" s="44"/>
      <c r="M180" s="226"/>
      <c r="N180" s="227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145</v>
      </c>
      <c r="AU180" s="17" t="s">
        <v>80</v>
      </c>
    </row>
    <row r="181" s="13" customFormat="1">
      <c r="A181" s="13"/>
      <c r="B181" s="240"/>
      <c r="C181" s="241"/>
      <c r="D181" s="223" t="s">
        <v>149</v>
      </c>
      <c r="E181" s="242" t="s">
        <v>1</v>
      </c>
      <c r="F181" s="243" t="s">
        <v>580</v>
      </c>
      <c r="G181" s="241"/>
      <c r="H181" s="244">
        <v>10.199999999999999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149</v>
      </c>
      <c r="AU181" s="250" t="s">
        <v>80</v>
      </c>
      <c r="AV181" s="13" t="s">
        <v>82</v>
      </c>
      <c r="AW181" s="13" t="s">
        <v>30</v>
      </c>
      <c r="AX181" s="13" t="s">
        <v>73</v>
      </c>
      <c r="AY181" s="250" t="s">
        <v>138</v>
      </c>
    </row>
    <row r="182" s="14" customFormat="1">
      <c r="A182" s="14"/>
      <c r="B182" s="251"/>
      <c r="C182" s="252"/>
      <c r="D182" s="223" t="s">
        <v>149</v>
      </c>
      <c r="E182" s="253" t="s">
        <v>1</v>
      </c>
      <c r="F182" s="254" t="s">
        <v>153</v>
      </c>
      <c r="G182" s="252"/>
      <c r="H182" s="255">
        <v>10.199999999999999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1" t="s">
        <v>149</v>
      </c>
      <c r="AU182" s="261" t="s">
        <v>80</v>
      </c>
      <c r="AV182" s="14" t="s">
        <v>144</v>
      </c>
      <c r="AW182" s="14" t="s">
        <v>30</v>
      </c>
      <c r="AX182" s="14" t="s">
        <v>80</v>
      </c>
      <c r="AY182" s="261" t="s">
        <v>138</v>
      </c>
    </row>
    <row r="183" s="2" customFormat="1" ht="24.15" customHeight="1">
      <c r="A183" s="38"/>
      <c r="B183" s="39"/>
      <c r="C183" s="210" t="s">
        <v>174</v>
      </c>
      <c r="D183" s="210" t="s">
        <v>139</v>
      </c>
      <c r="E183" s="211" t="s">
        <v>524</v>
      </c>
      <c r="F183" s="212" t="s">
        <v>525</v>
      </c>
      <c r="G183" s="213" t="s">
        <v>179</v>
      </c>
      <c r="H183" s="214">
        <v>0.5</v>
      </c>
      <c r="I183" s="215"/>
      <c r="J183" s="216">
        <f>ROUND(I183*H183,2)</f>
        <v>0</v>
      </c>
      <c r="K183" s="212" t="s">
        <v>143</v>
      </c>
      <c r="L183" s="44"/>
      <c r="M183" s="217" t="s">
        <v>1</v>
      </c>
      <c r="N183" s="218" t="s">
        <v>38</v>
      </c>
      <c r="O183" s="91"/>
      <c r="P183" s="219">
        <f>O183*H183</f>
        <v>0</v>
      </c>
      <c r="Q183" s="219">
        <v>2.2563399999999998</v>
      </c>
      <c r="R183" s="219">
        <f>Q183*H183</f>
        <v>1.1281699999999999</v>
      </c>
      <c r="S183" s="219">
        <v>0</v>
      </c>
      <c r="T183" s="22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1" t="s">
        <v>144</v>
      </c>
      <c r="AT183" s="221" t="s">
        <v>139</v>
      </c>
      <c r="AU183" s="221" t="s">
        <v>80</v>
      </c>
      <c r="AY183" s="17" t="s">
        <v>138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7" t="s">
        <v>80</v>
      </c>
      <c r="BK183" s="222">
        <f>ROUND(I183*H183,2)</f>
        <v>0</v>
      </c>
      <c r="BL183" s="17" t="s">
        <v>144</v>
      </c>
      <c r="BM183" s="221" t="s">
        <v>251</v>
      </c>
    </row>
    <row r="184" s="2" customFormat="1">
      <c r="A184" s="38"/>
      <c r="B184" s="39"/>
      <c r="C184" s="40"/>
      <c r="D184" s="223" t="s">
        <v>145</v>
      </c>
      <c r="E184" s="40"/>
      <c r="F184" s="224" t="s">
        <v>526</v>
      </c>
      <c r="G184" s="40"/>
      <c r="H184" s="40"/>
      <c r="I184" s="225"/>
      <c r="J184" s="40"/>
      <c r="K184" s="40"/>
      <c r="L184" s="44"/>
      <c r="M184" s="226"/>
      <c r="N184" s="22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145</v>
      </c>
      <c r="AU184" s="17" t="s">
        <v>80</v>
      </c>
    </row>
    <row r="185" s="2" customFormat="1">
      <c r="A185" s="38"/>
      <c r="B185" s="39"/>
      <c r="C185" s="40"/>
      <c r="D185" s="228" t="s">
        <v>147</v>
      </c>
      <c r="E185" s="40"/>
      <c r="F185" s="229" t="s">
        <v>527</v>
      </c>
      <c r="G185" s="40"/>
      <c r="H185" s="40"/>
      <c r="I185" s="225"/>
      <c r="J185" s="40"/>
      <c r="K185" s="40"/>
      <c r="L185" s="44"/>
      <c r="M185" s="226"/>
      <c r="N185" s="227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147</v>
      </c>
      <c r="AU185" s="17" t="s">
        <v>80</v>
      </c>
    </row>
    <row r="186" s="13" customFormat="1">
      <c r="A186" s="13"/>
      <c r="B186" s="240"/>
      <c r="C186" s="241"/>
      <c r="D186" s="223" t="s">
        <v>149</v>
      </c>
      <c r="E186" s="242" t="s">
        <v>1</v>
      </c>
      <c r="F186" s="243" t="s">
        <v>581</v>
      </c>
      <c r="G186" s="241"/>
      <c r="H186" s="244">
        <v>0.5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149</v>
      </c>
      <c r="AU186" s="250" t="s">
        <v>80</v>
      </c>
      <c r="AV186" s="13" t="s">
        <v>82</v>
      </c>
      <c r="AW186" s="13" t="s">
        <v>30</v>
      </c>
      <c r="AX186" s="13" t="s">
        <v>73</v>
      </c>
      <c r="AY186" s="250" t="s">
        <v>138</v>
      </c>
    </row>
    <row r="187" s="14" customFormat="1">
      <c r="A187" s="14"/>
      <c r="B187" s="251"/>
      <c r="C187" s="252"/>
      <c r="D187" s="223" t="s">
        <v>149</v>
      </c>
      <c r="E187" s="253" t="s">
        <v>1</v>
      </c>
      <c r="F187" s="254" t="s">
        <v>153</v>
      </c>
      <c r="G187" s="252"/>
      <c r="H187" s="255">
        <v>0.5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1" t="s">
        <v>149</v>
      </c>
      <c r="AU187" s="261" t="s">
        <v>80</v>
      </c>
      <c r="AV187" s="14" t="s">
        <v>144</v>
      </c>
      <c r="AW187" s="14" t="s">
        <v>30</v>
      </c>
      <c r="AX187" s="14" t="s">
        <v>80</v>
      </c>
      <c r="AY187" s="261" t="s">
        <v>138</v>
      </c>
    </row>
    <row r="188" s="2" customFormat="1" ht="24.15" customHeight="1">
      <c r="A188" s="38"/>
      <c r="B188" s="39"/>
      <c r="C188" s="210" t="s">
        <v>206</v>
      </c>
      <c r="D188" s="210" t="s">
        <v>139</v>
      </c>
      <c r="E188" s="211" t="s">
        <v>532</v>
      </c>
      <c r="F188" s="212" t="s">
        <v>533</v>
      </c>
      <c r="G188" s="213" t="s">
        <v>250</v>
      </c>
      <c r="H188" s="214">
        <v>12.699999999999999</v>
      </c>
      <c r="I188" s="215"/>
      <c r="J188" s="216">
        <f>ROUND(I188*H188,2)</f>
        <v>0</v>
      </c>
      <c r="K188" s="212" t="s">
        <v>143</v>
      </c>
      <c r="L188" s="44"/>
      <c r="M188" s="217" t="s">
        <v>1</v>
      </c>
      <c r="N188" s="218" t="s">
        <v>38</v>
      </c>
      <c r="O188" s="91"/>
      <c r="P188" s="219">
        <f>O188*H188</f>
        <v>0</v>
      </c>
      <c r="Q188" s="219">
        <v>1.863E-06</v>
      </c>
      <c r="R188" s="219">
        <f>Q188*H188</f>
        <v>2.3660099999999997E-05</v>
      </c>
      <c r="S188" s="219">
        <v>0</v>
      </c>
      <c r="T188" s="22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1" t="s">
        <v>144</v>
      </c>
      <c r="AT188" s="221" t="s">
        <v>139</v>
      </c>
      <c r="AU188" s="221" t="s">
        <v>80</v>
      </c>
      <c r="AY188" s="17" t="s">
        <v>138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7" t="s">
        <v>80</v>
      </c>
      <c r="BK188" s="222">
        <f>ROUND(I188*H188,2)</f>
        <v>0</v>
      </c>
      <c r="BL188" s="17" t="s">
        <v>144</v>
      </c>
      <c r="BM188" s="221" t="s">
        <v>258</v>
      </c>
    </row>
    <row r="189" s="2" customFormat="1">
      <c r="A189" s="38"/>
      <c r="B189" s="39"/>
      <c r="C189" s="40"/>
      <c r="D189" s="223" t="s">
        <v>145</v>
      </c>
      <c r="E189" s="40"/>
      <c r="F189" s="224" t="s">
        <v>535</v>
      </c>
      <c r="G189" s="40"/>
      <c r="H189" s="40"/>
      <c r="I189" s="225"/>
      <c r="J189" s="40"/>
      <c r="K189" s="40"/>
      <c r="L189" s="44"/>
      <c r="M189" s="226"/>
      <c r="N189" s="227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145</v>
      </c>
      <c r="AU189" s="17" t="s">
        <v>80</v>
      </c>
    </row>
    <row r="190" s="2" customFormat="1">
      <c r="A190" s="38"/>
      <c r="B190" s="39"/>
      <c r="C190" s="40"/>
      <c r="D190" s="228" t="s">
        <v>147</v>
      </c>
      <c r="E190" s="40"/>
      <c r="F190" s="229" t="s">
        <v>536</v>
      </c>
      <c r="G190" s="40"/>
      <c r="H190" s="40"/>
      <c r="I190" s="225"/>
      <c r="J190" s="40"/>
      <c r="K190" s="40"/>
      <c r="L190" s="44"/>
      <c r="M190" s="226"/>
      <c r="N190" s="227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147</v>
      </c>
      <c r="AU190" s="17" t="s">
        <v>80</v>
      </c>
    </row>
    <row r="191" s="2" customFormat="1" ht="24.15" customHeight="1">
      <c r="A191" s="38"/>
      <c r="B191" s="39"/>
      <c r="C191" s="210" t="s">
        <v>180</v>
      </c>
      <c r="D191" s="210" t="s">
        <v>139</v>
      </c>
      <c r="E191" s="211" t="s">
        <v>538</v>
      </c>
      <c r="F191" s="212" t="s">
        <v>539</v>
      </c>
      <c r="G191" s="213" t="s">
        <v>250</v>
      </c>
      <c r="H191" s="214">
        <v>12.699999999999999</v>
      </c>
      <c r="I191" s="215"/>
      <c r="J191" s="216">
        <f>ROUND(I191*H191,2)</f>
        <v>0</v>
      </c>
      <c r="K191" s="212" t="s">
        <v>143</v>
      </c>
      <c r="L191" s="44"/>
      <c r="M191" s="217" t="s">
        <v>1</v>
      </c>
      <c r="N191" s="218" t="s">
        <v>38</v>
      </c>
      <c r="O191" s="91"/>
      <c r="P191" s="219">
        <f>O191*H191</f>
        <v>0</v>
      </c>
      <c r="Q191" s="219">
        <v>0.00027559999999999998</v>
      </c>
      <c r="R191" s="219">
        <f>Q191*H191</f>
        <v>0.0035001199999999994</v>
      </c>
      <c r="S191" s="219">
        <v>0</v>
      </c>
      <c r="T191" s="22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1" t="s">
        <v>144</v>
      </c>
      <c r="AT191" s="221" t="s">
        <v>139</v>
      </c>
      <c r="AU191" s="221" t="s">
        <v>80</v>
      </c>
      <c r="AY191" s="17" t="s">
        <v>138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80</v>
      </c>
      <c r="BK191" s="222">
        <f>ROUND(I191*H191,2)</f>
        <v>0</v>
      </c>
      <c r="BL191" s="17" t="s">
        <v>144</v>
      </c>
      <c r="BM191" s="221" t="s">
        <v>266</v>
      </c>
    </row>
    <row r="192" s="2" customFormat="1">
      <c r="A192" s="38"/>
      <c r="B192" s="39"/>
      <c r="C192" s="40"/>
      <c r="D192" s="223" t="s">
        <v>145</v>
      </c>
      <c r="E192" s="40"/>
      <c r="F192" s="224" t="s">
        <v>541</v>
      </c>
      <c r="G192" s="40"/>
      <c r="H192" s="40"/>
      <c r="I192" s="225"/>
      <c r="J192" s="40"/>
      <c r="K192" s="40"/>
      <c r="L192" s="44"/>
      <c r="M192" s="226"/>
      <c r="N192" s="227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145</v>
      </c>
      <c r="AU192" s="17" t="s">
        <v>80</v>
      </c>
    </row>
    <row r="193" s="2" customFormat="1">
      <c r="A193" s="38"/>
      <c r="B193" s="39"/>
      <c r="C193" s="40"/>
      <c r="D193" s="228" t="s">
        <v>147</v>
      </c>
      <c r="E193" s="40"/>
      <c r="F193" s="229" t="s">
        <v>542</v>
      </c>
      <c r="G193" s="40"/>
      <c r="H193" s="40"/>
      <c r="I193" s="225"/>
      <c r="J193" s="40"/>
      <c r="K193" s="40"/>
      <c r="L193" s="44"/>
      <c r="M193" s="226"/>
      <c r="N193" s="227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147</v>
      </c>
      <c r="AU193" s="17" t="s">
        <v>80</v>
      </c>
    </row>
    <row r="194" s="11" customFormat="1" ht="25.92" customHeight="1">
      <c r="A194" s="11"/>
      <c r="B194" s="196"/>
      <c r="C194" s="197"/>
      <c r="D194" s="198" t="s">
        <v>72</v>
      </c>
      <c r="E194" s="199" t="s">
        <v>565</v>
      </c>
      <c r="F194" s="199" t="s">
        <v>566</v>
      </c>
      <c r="G194" s="197"/>
      <c r="H194" s="197"/>
      <c r="I194" s="200"/>
      <c r="J194" s="201">
        <f>BK194</f>
        <v>0</v>
      </c>
      <c r="K194" s="197"/>
      <c r="L194" s="202"/>
      <c r="M194" s="203"/>
      <c r="N194" s="204"/>
      <c r="O194" s="204"/>
      <c r="P194" s="205">
        <f>SUM(P195:P197)</f>
        <v>0</v>
      </c>
      <c r="Q194" s="204"/>
      <c r="R194" s="205">
        <f>SUM(R195:R197)</f>
        <v>0</v>
      </c>
      <c r="S194" s="204"/>
      <c r="T194" s="206">
        <f>SUM(T195:T197)</f>
        <v>0</v>
      </c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R194" s="207" t="s">
        <v>80</v>
      </c>
      <c r="AT194" s="208" t="s">
        <v>72</v>
      </c>
      <c r="AU194" s="208" t="s">
        <v>73</v>
      </c>
      <c r="AY194" s="207" t="s">
        <v>138</v>
      </c>
      <c r="BK194" s="209">
        <f>SUM(BK195:BK197)</f>
        <v>0</v>
      </c>
    </row>
    <row r="195" s="2" customFormat="1" ht="33" customHeight="1">
      <c r="A195" s="38"/>
      <c r="B195" s="39"/>
      <c r="C195" s="210" t="s">
        <v>80</v>
      </c>
      <c r="D195" s="210" t="s">
        <v>139</v>
      </c>
      <c r="E195" s="211" t="s">
        <v>582</v>
      </c>
      <c r="F195" s="212" t="s">
        <v>583</v>
      </c>
      <c r="G195" s="213" t="s">
        <v>265</v>
      </c>
      <c r="H195" s="214">
        <v>100.45699999999999</v>
      </c>
      <c r="I195" s="215"/>
      <c r="J195" s="216">
        <f>ROUND(I195*H195,2)</f>
        <v>0</v>
      </c>
      <c r="K195" s="212" t="s">
        <v>143</v>
      </c>
      <c r="L195" s="44"/>
      <c r="M195" s="217" t="s">
        <v>1</v>
      </c>
      <c r="N195" s="218" t="s">
        <v>38</v>
      </c>
      <c r="O195" s="91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1" t="s">
        <v>144</v>
      </c>
      <c r="AT195" s="221" t="s">
        <v>139</v>
      </c>
      <c r="AU195" s="221" t="s">
        <v>80</v>
      </c>
      <c r="AY195" s="17" t="s">
        <v>138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7" t="s">
        <v>80</v>
      </c>
      <c r="BK195" s="222">
        <f>ROUND(I195*H195,2)</f>
        <v>0</v>
      </c>
      <c r="BL195" s="17" t="s">
        <v>144</v>
      </c>
      <c r="BM195" s="221" t="s">
        <v>271</v>
      </c>
    </row>
    <row r="196" s="2" customFormat="1">
      <c r="A196" s="38"/>
      <c r="B196" s="39"/>
      <c r="C196" s="40"/>
      <c r="D196" s="223" t="s">
        <v>145</v>
      </c>
      <c r="E196" s="40"/>
      <c r="F196" s="224" t="s">
        <v>584</v>
      </c>
      <c r="G196" s="40"/>
      <c r="H196" s="40"/>
      <c r="I196" s="225"/>
      <c r="J196" s="40"/>
      <c r="K196" s="40"/>
      <c r="L196" s="44"/>
      <c r="M196" s="226"/>
      <c r="N196" s="227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145</v>
      </c>
      <c r="AU196" s="17" t="s">
        <v>80</v>
      </c>
    </row>
    <row r="197" s="2" customFormat="1">
      <c r="A197" s="38"/>
      <c r="B197" s="39"/>
      <c r="C197" s="40"/>
      <c r="D197" s="228" t="s">
        <v>147</v>
      </c>
      <c r="E197" s="40"/>
      <c r="F197" s="229" t="s">
        <v>585</v>
      </c>
      <c r="G197" s="40"/>
      <c r="H197" s="40"/>
      <c r="I197" s="225"/>
      <c r="J197" s="40"/>
      <c r="K197" s="40"/>
      <c r="L197" s="44"/>
      <c r="M197" s="262"/>
      <c r="N197" s="263"/>
      <c r="O197" s="264"/>
      <c r="P197" s="264"/>
      <c r="Q197" s="264"/>
      <c r="R197" s="264"/>
      <c r="S197" s="264"/>
      <c r="T197" s="26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147</v>
      </c>
      <c r="AU197" s="17" t="s">
        <v>80</v>
      </c>
    </row>
    <row r="198" s="2" customFormat="1" ht="6.96" customHeight="1">
      <c r="A198" s="38"/>
      <c r="B198" s="66"/>
      <c r="C198" s="67"/>
      <c r="D198" s="67"/>
      <c r="E198" s="67"/>
      <c r="F198" s="67"/>
      <c r="G198" s="67"/>
      <c r="H198" s="67"/>
      <c r="I198" s="67"/>
      <c r="J198" s="67"/>
      <c r="K198" s="67"/>
      <c r="L198" s="44"/>
      <c r="M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</row>
  </sheetData>
  <sheetProtection sheet="1" autoFilter="0" formatColumns="0" formatRows="0" objects="1" scenarios="1" spinCount="100000" saltValue="hqmgmtBHMMA4pmkU0ZGO9jLsC4371Ky6uzdot5+8GnIWDTbMYHpkMTvxe3gbUu1YdZ64nmoOK2Z3nPbwpDtNjw==" hashValue="GSf3OV8Br8SYwAcHcB9Ad4jQjsOydp504tBtF4gca64ESfz4SYS6qavdRhQllO1MYC9rHTcl8PWuch/f2alTrg==" algorithmName="SHA-512" password="CC35"/>
  <autoFilter ref="C119:K19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4" r:id="rId1" display="https://podminky.urs.cz/item/CS_URS_2023_01/181006111"/>
    <hyperlink ref="F127" r:id="rId2" display="https://podminky.urs.cz/item/CS_URS_2023_01/181912111"/>
    <hyperlink ref="F130" r:id="rId3" display="https://podminky.urs.cz/item/CS_URS_2023_01/181951112"/>
    <hyperlink ref="F133" r:id="rId4" display="https://podminky.urs.cz/item/CS_URS_2023_01/181411131"/>
    <hyperlink ref="F141" r:id="rId5" display="https://podminky.urs.cz/item/CS_URS_2023_01/564851111"/>
    <hyperlink ref="F144" r:id="rId6" display="https://podminky.urs.cz/item/CS_URS_2023_01/564831111"/>
    <hyperlink ref="F149" r:id="rId7" display="https://podminky.urs.cz/item/CS_URS_2023_01/564760111"/>
    <hyperlink ref="F152" r:id="rId8" display="https://podminky.urs.cz/item/CS_URS_2023_01/564761111"/>
    <hyperlink ref="F155" r:id="rId9" display="https://podminky.urs.cz/item/CS_URS_2023_01/564801112"/>
    <hyperlink ref="F158" r:id="rId10" display="https://podminky.urs.cz/item/CS_URS_2023_01/577134211"/>
    <hyperlink ref="F161" r:id="rId11" display="https://podminky.urs.cz/item/CS_URS_2023_01/573191111"/>
    <hyperlink ref="F164" r:id="rId12" display="https://podminky.urs.cz/item/CS_URS_2023_01/565145111"/>
    <hyperlink ref="F167" r:id="rId13" display="https://podminky.urs.cz/item/CS_URS_2023_01/573211108"/>
    <hyperlink ref="F170" r:id="rId14" display="https://podminky.urs.cz/item/CS_URS_2023_01/596211113"/>
    <hyperlink ref="F178" r:id="rId15" display="https://podminky.urs.cz/item/CS_URS_2023_01/916231213"/>
    <hyperlink ref="F185" r:id="rId16" display="https://podminky.urs.cz/item/CS_URS_2023_01/916991121"/>
    <hyperlink ref="F190" r:id="rId17" display="https://podminky.urs.cz/item/CS_URS_2023_01/919112213"/>
    <hyperlink ref="F193" r:id="rId18" display="https://podminky.urs.cz/item/CS_URS_2023_01/919121213"/>
    <hyperlink ref="F197" r:id="rId19" display="https://podminky.urs.cz/item/CS_URS_2023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Šternberk, Chodníky ul. Jívavská - Nabídkový rozpočet s výkazem výměr - 01/2023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586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ROUND((SUM(BE121:BE266)),  2)</f>
        <v>0</v>
      </c>
      <c r="G33" s="38"/>
      <c r="H33" s="38"/>
      <c r="I33" s="155">
        <v>0.20999999999999999</v>
      </c>
      <c r="J33" s="154">
        <f>ROUND(((SUM(BE121:BE266))*I33),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ROUND((SUM(BF121:BF266)),  2)</f>
        <v>0</v>
      </c>
      <c r="G34" s="38"/>
      <c r="H34" s="38"/>
      <c r="I34" s="155">
        <v>0.14999999999999999</v>
      </c>
      <c r="J34" s="154">
        <f>ROUND(((SUM(BF121:BF266))*I34),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ROUND((SUM(BG121:BG266)),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ROUND((SUM(BH121:BH266)),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ROUND((SUM(BI121:BI266)),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Šternberk, Chodníky ul. Jívavská - Nabídkový rozpočet s výkazem výměr - 01/2023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102.1 - SO 102 – Odvodnění - Přímé výdaje na doprovodnou část projektu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587</v>
      </c>
      <c r="E98" s="182"/>
      <c r="F98" s="182"/>
      <c r="G98" s="182"/>
      <c r="H98" s="182"/>
      <c r="I98" s="182"/>
      <c r="J98" s="183">
        <f>J172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588</v>
      </c>
      <c r="E99" s="182"/>
      <c r="F99" s="182"/>
      <c r="G99" s="182"/>
      <c r="H99" s="182"/>
      <c r="I99" s="182"/>
      <c r="J99" s="183">
        <f>J185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122</v>
      </c>
      <c r="E100" s="182"/>
      <c r="F100" s="182"/>
      <c r="G100" s="182"/>
      <c r="H100" s="182"/>
      <c r="I100" s="182"/>
      <c r="J100" s="183">
        <f>J244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369</v>
      </c>
      <c r="E101" s="182"/>
      <c r="F101" s="182"/>
      <c r="G101" s="182"/>
      <c r="H101" s="182"/>
      <c r="I101" s="182"/>
      <c r="J101" s="183">
        <f>J256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123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Šternberk, Chodníky ul. Jívavská - Nabídkový rozpočet s výkazem výměr - 01/2023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30" customHeight="1">
      <c r="A113" s="38"/>
      <c r="B113" s="39"/>
      <c r="C113" s="40"/>
      <c r="D113" s="40"/>
      <c r="E113" s="76" t="str">
        <f>E9</f>
        <v>102.1 - SO 102 – Odvodnění - Přímé výdaje na doprovodnou část projektu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6. 6. 2023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0" customFormat="1" ht="29.28" customHeight="1">
      <c r="A120" s="185"/>
      <c r="B120" s="186"/>
      <c r="C120" s="187" t="s">
        <v>124</v>
      </c>
      <c r="D120" s="188" t="s">
        <v>58</v>
      </c>
      <c r="E120" s="188" t="s">
        <v>54</v>
      </c>
      <c r="F120" s="188" t="s">
        <v>55</v>
      </c>
      <c r="G120" s="188" t="s">
        <v>125</v>
      </c>
      <c r="H120" s="188" t="s">
        <v>126</v>
      </c>
      <c r="I120" s="188" t="s">
        <v>127</v>
      </c>
      <c r="J120" s="188" t="s">
        <v>118</v>
      </c>
      <c r="K120" s="189" t="s">
        <v>128</v>
      </c>
      <c r="L120" s="190"/>
      <c r="M120" s="100" t="s">
        <v>1</v>
      </c>
      <c r="N120" s="101" t="s">
        <v>37</v>
      </c>
      <c r="O120" s="101" t="s">
        <v>129</v>
      </c>
      <c r="P120" s="101" t="s">
        <v>130</v>
      </c>
      <c r="Q120" s="101" t="s">
        <v>131</v>
      </c>
      <c r="R120" s="101" t="s">
        <v>132</v>
      </c>
      <c r="S120" s="101" t="s">
        <v>133</v>
      </c>
      <c r="T120" s="102" t="s">
        <v>134</v>
      </c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</row>
    <row r="121" s="2" customFormat="1" ht="22.8" customHeight="1">
      <c r="A121" s="38"/>
      <c r="B121" s="39"/>
      <c r="C121" s="107" t="s">
        <v>135</v>
      </c>
      <c r="D121" s="40"/>
      <c r="E121" s="40"/>
      <c r="F121" s="40"/>
      <c r="G121" s="40"/>
      <c r="H121" s="40"/>
      <c r="I121" s="40"/>
      <c r="J121" s="191">
        <f>BK121</f>
        <v>0</v>
      </c>
      <c r="K121" s="40"/>
      <c r="L121" s="44"/>
      <c r="M121" s="103"/>
      <c r="N121" s="192"/>
      <c r="O121" s="104"/>
      <c r="P121" s="193">
        <f>P122+P172+P185+P244+P256</f>
        <v>0</v>
      </c>
      <c r="Q121" s="104"/>
      <c r="R121" s="193">
        <f>R122+R172+R185+R244+R256</f>
        <v>637.45152269120001</v>
      </c>
      <c r="S121" s="104"/>
      <c r="T121" s="194">
        <f>T122+T172+T185+T244+T256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120</v>
      </c>
      <c r="BK121" s="195">
        <f>BK122+BK172+BK185+BK244+BK256</f>
        <v>0</v>
      </c>
    </row>
    <row r="122" s="11" customFormat="1" ht="25.92" customHeight="1">
      <c r="A122" s="11"/>
      <c r="B122" s="196"/>
      <c r="C122" s="197"/>
      <c r="D122" s="198" t="s">
        <v>72</v>
      </c>
      <c r="E122" s="199" t="s">
        <v>136</v>
      </c>
      <c r="F122" s="199" t="s">
        <v>137</v>
      </c>
      <c r="G122" s="197"/>
      <c r="H122" s="197"/>
      <c r="I122" s="200"/>
      <c r="J122" s="201">
        <f>BK122</f>
        <v>0</v>
      </c>
      <c r="K122" s="197"/>
      <c r="L122" s="202"/>
      <c r="M122" s="203"/>
      <c r="N122" s="204"/>
      <c r="O122" s="204"/>
      <c r="P122" s="205">
        <f>SUM(P123:P171)</f>
        <v>0</v>
      </c>
      <c r="Q122" s="204"/>
      <c r="R122" s="205">
        <f>SUM(R123:R171)</f>
        <v>567.20063738240003</v>
      </c>
      <c r="S122" s="204"/>
      <c r="T122" s="206">
        <f>SUM(T123:T171)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80</v>
      </c>
      <c r="AT122" s="208" t="s">
        <v>72</v>
      </c>
      <c r="AU122" s="208" t="s">
        <v>73</v>
      </c>
      <c r="AY122" s="207" t="s">
        <v>138</v>
      </c>
      <c r="BK122" s="209">
        <f>SUM(BK123:BK171)</f>
        <v>0</v>
      </c>
    </row>
    <row r="123" s="2" customFormat="1" ht="24.15" customHeight="1">
      <c r="A123" s="38"/>
      <c r="B123" s="39"/>
      <c r="C123" s="210" t="s">
        <v>80</v>
      </c>
      <c r="D123" s="210" t="s">
        <v>139</v>
      </c>
      <c r="E123" s="211" t="s">
        <v>589</v>
      </c>
      <c r="F123" s="212" t="s">
        <v>590</v>
      </c>
      <c r="G123" s="213" t="s">
        <v>591</v>
      </c>
      <c r="H123" s="214">
        <v>240</v>
      </c>
      <c r="I123" s="215"/>
      <c r="J123" s="216">
        <f>ROUND(I123*H123,2)</f>
        <v>0</v>
      </c>
      <c r="K123" s="212" t="s">
        <v>143</v>
      </c>
      <c r="L123" s="44"/>
      <c r="M123" s="217" t="s">
        <v>1</v>
      </c>
      <c r="N123" s="218" t="s">
        <v>38</v>
      </c>
      <c r="O123" s="91"/>
      <c r="P123" s="219">
        <f>O123*H123</f>
        <v>0</v>
      </c>
      <c r="Q123" s="219">
        <v>3.2634E-05</v>
      </c>
      <c r="R123" s="219">
        <f>Q123*H123</f>
        <v>0.0078321599999999995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144</v>
      </c>
      <c r="AT123" s="221" t="s">
        <v>139</v>
      </c>
      <c r="AU123" s="221" t="s">
        <v>80</v>
      </c>
      <c r="AY123" s="17" t="s">
        <v>138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80</v>
      </c>
      <c r="BK123" s="222">
        <f>ROUND(I123*H123,2)</f>
        <v>0</v>
      </c>
      <c r="BL123" s="17" t="s">
        <v>144</v>
      </c>
      <c r="BM123" s="221" t="s">
        <v>82</v>
      </c>
    </row>
    <row r="124" s="2" customFormat="1">
      <c r="A124" s="38"/>
      <c r="B124" s="39"/>
      <c r="C124" s="40"/>
      <c r="D124" s="223" t="s">
        <v>145</v>
      </c>
      <c r="E124" s="40"/>
      <c r="F124" s="224" t="s">
        <v>592</v>
      </c>
      <c r="G124" s="40"/>
      <c r="H124" s="40"/>
      <c r="I124" s="225"/>
      <c r="J124" s="40"/>
      <c r="K124" s="40"/>
      <c r="L124" s="44"/>
      <c r="M124" s="226"/>
      <c r="N124" s="22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80</v>
      </c>
    </row>
    <row r="125" s="2" customFormat="1">
      <c r="A125" s="38"/>
      <c r="B125" s="39"/>
      <c r="C125" s="40"/>
      <c r="D125" s="228" t="s">
        <v>147</v>
      </c>
      <c r="E125" s="40"/>
      <c r="F125" s="229" t="s">
        <v>593</v>
      </c>
      <c r="G125" s="40"/>
      <c r="H125" s="40"/>
      <c r="I125" s="225"/>
      <c r="J125" s="40"/>
      <c r="K125" s="40"/>
      <c r="L125" s="44"/>
      <c r="M125" s="226"/>
      <c r="N125" s="22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147</v>
      </c>
      <c r="AU125" s="17" t="s">
        <v>80</v>
      </c>
    </row>
    <row r="126" s="2" customFormat="1" ht="24.15" customHeight="1">
      <c r="A126" s="38"/>
      <c r="B126" s="39"/>
      <c r="C126" s="210" t="s">
        <v>82</v>
      </c>
      <c r="D126" s="210" t="s">
        <v>139</v>
      </c>
      <c r="E126" s="211" t="s">
        <v>594</v>
      </c>
      <c r="F126" s="212" t="s">
        <v>595</v>
      </c>
      <c r="G126" s="213" t="s">
        <v>596</v>
      </c>
      <c r="H126" s="214">
        <v>30</v>
      </c>
      <c r="I126" s="215"/>
      <c r="J126" s="216">
        <f>ROUND(I126*H126,2)</f>
        <v>0</v>
      </c>
      <c r="K126" s="212" t="s">
        <v>143</v>
      </c>
      <c r="L126" s="44"/>
      <c r="M126" s="217" t="s">
        <v>1</v>
      </c>
      <c r="N126" s="218" t="s">
        <v>38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144</v>
      </c>
      <c r="AT126" s="221" t="s">
        <v>139</v>
      </c>
      <c r="AU126" s="221" t="s">
        <v>80</v>
      </c>
      <c r="AY126" s="17" t="s">
        <v>138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80</v>
      </c>
      <c r="BK126" s="222">
        <f>ROUND(I126*H126,2)</f>
        <v>0</v>
      </c>
      <c r="BL126" s="17" t="s">
        <v>144</v>
      </c>
      <c r="BM126" s="221" t="s">
        <v>144</v>
      </c>
    </row>
    <row r="127" s="2" customFormat="1">
      <c r="A127" s="38"/>
      <c r="B127" s="39"/>
      <c r="C127" s="40"/>
      <c r="D127" s="223" t="s">
        <v>145</v>
      </c>
      <c r="E127" s="40"/>
      <c r="F127" s="224" t="s">
        <v>597</v>
      </c>
      <c r="G127" s="40"/>
      <c r="H127" s="40"/>
      <c r="I127" s="225"/>
      <c r="J127" s="40"/>
      <c r="K127" s="40"/>
      <c r="L127" s="44"/>
      <c r="M127" s="226"/>
      <c r="N127" s="22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145</v>
      </c>
      <c r="AU127" s="17" t="s">
        <v>80</v>
      </c>
    </row>
    <row r="128" s="2" customFormat="1">
      <c r="A128" s="38"/>
      <c r="B128" s="39"/>
      <c r="C128" s="40"/>
      <c r="D128" s="228" t="s">
        <v>147</v>
      </c>
      <c r="E128" s="40"/>
      <c r="F128" s="229" t="s">
        <v>598</v>
      </c>
      <c r="G128" s="40"/>
      <c r="H128" s="40"/>
      <c r="I128" s="225"/>
      <c r="J128" s="40"/>
      <c r="K128" s="40"/>
      <c r="L128" s="44"/>
      <c r="M128" s="226"/>
      <c r="N128" s="22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80</v>
      </c>
    </row>
    <row r="129" s="2" customFormat="1" ht="24.15" customHeight="1">
      <c r="A129" s="38"/>
      <c r="B129" s="39"/>
      <c r="C129" s="210" t="s">
        <v>171</v>
      </c>
      <c r="D129" s="210" t="s">
        <v>139</v>
      </c>
      <c r="E129" s="211" t="s">
        <v>599</v>
      </c>
      <c r="F129" s="212" t="s">
        <v>600</v>
      </c>
      <c r="G129" s="213" t="s">
        <v>250</v>
      </c>
      <c r="H129" s="214">
        <v>60</v>
      </c>
      <c r="I129" s="215"/>
      <c r="J129" s="216">
        <f>ROUND(I129*H129,2)</f>
        <v>0</v>
      </c>
      <c r="K129" s="212" t="s">
        <v>143</v>
      </c>
      <c r="L129" s="44"/>
      <c r="M129" s="217" t="s">
        <v>1</v>
      </c>
      <c r="N129" s="218" t="s">
        <v>38</v>
      </c>
      <c r="O129" s="91"/>
      <c r="P129" s="219">
        <f>O129*H129</f>
        <v>0</v>
      </c>
      <c r="Q129" s="219">
        <v>0.036904300000000001</v>
      </c>
      <c r="R129" s="219">
        <f>Q129*H129</f>
        <v>2.2142580000000001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144</v>
      </c>
      <c r="AT129" s="221" t="s">
        <v>139</v>
      </c>
      <c r="AU129" s="221" t="s">
        <v>80</v>
      </c>
      <c r="AY129" s="17" t="s">
        <v>138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80</v>
      </c>
      <c r="BK129" s="222">
        <f>ROUND(I129*H129,2)</f>
        <v>0</v>
      </c>
      <c r="BL129" s="17" t="s">
        <v>144</v>
      </c>
      <c r="BM129" s="221" t="s">
        <v>163</v>
      </c>
    </row>
    <row r="130" s="2" customFormat="1">
      <c r="A130" s="38"/>
      <c r="B130" s="39"/>
      <c r="C130" s="40"/>
      <c r="D130" s="223" t="s">
        <v>145</v>
      </c>
      <c r="E130" s="40"/>
      <c r="F130" s="224" t="s">
        <v>601</v>
      </c>
      <c r="G130" s="40"/>
      <c r="H130" s="40"/>
      <c r="I130" s="225"/>
      <c r="J130" s="40"/>
      <c r="K130" s="40"/>
      <c r="L130" s="44"/>
      <c r="M130" s="226"/>
      <c r="N130" s="22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145</v>
      </c>
      <c r="AU130" s="17" t="s">
        <v>80</v>
      </c>
    </row>
    <row r="131" s="2" customFormat="1">
      <c r="A131" s="38"/>
      <c r="B131" s="39"/>
      <c r="C131" s="40"/>
      <c r="D131" s="228" t="s">
        <v>147</v>
      </c>
      <c r="E131" s="40"/>
      <c r="F131" s="229" t="s">
        <v>602</v>
      </c>
      <c r="G131" s="40"/>
      <c r="H131" s="40"/>
      <c r="I131" s="225"/>
      <c r="J131" s="40"/>
      <c r="K131" s="40"/>
      <c r="L131" s="44"/>
      <c r="M131" s="226"/>
      <c r="N131" s="22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147</v>
      </c>
      <c r="AU131" s="17" t="s">
        <v>80</v>
      </c>
    </row>
    <row r="132" s="2" customFormat="1" ht="33" customHeight="1">
      <c r="A132" s="38"/>
      <c r="B132" s="39"/>
      <c r="C132" s="210" t="s">
        <v>206</v>
      </c>
      <c r="D132" s="210" t="s">
        <v>139</v>
      </c>
      <c r="E132" s="211" t="s">
        <v>603</v>
      </c>
      <c r="F132" s="212" t="s">
        <v>604</v>
      </c>
      <c r="G132" s="213" t="s">
        <v>179</v>
      </c>
      <c r="H132" s="214">
        <v>305.03399999999999</v>
      </c>
      <c r="I132" s="215"/>
      <c r="J132" s="216">
        <f>ROUND(I132*H132,2)</f>
        <v>0</v>
      </c>
      <c r="K132" s="212" t="s">
        <v>143</v>
      </c>
      <c r="L132" s="44"/>
      <c r="M132" s="217" t="s">
        <v>1</v>
      </c>
      <c r="N132" s="218" t="s">
        <v>38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144</v>
      </c>
      <c r="AT132" s="221" t="s">
        <v>139</v>
      </c>
      <c r="AU132" s="221" t="s">
        <v>80</v>
      </c>
      <c r="AY132" s="17" t="s">
        <v>138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80</v>
      </c>
      <c r="BK132" s="222">
        <f>ROUND(I132*H132,2)</f>
        <v>0</v>
      </c>
      <c r="BL132" s="17" t="s">
        <v>144</v>
      </c>
      <c r="BM132" s="221" t="s">
        <v>168</v>
      </c>
    </row>
    <row r="133" s="2" customFormat="1">
      <c r="A133" s="38"/>
      <c r="B133" s="39"/>
      <c r="C133" s="40"/>
      <c r="D133" s="223" t="s">
        <v>145</v>
      </c>
      <c r="E133" s="40"/>
      <c r="F133" s="224" t="s">
        <v>605</v>
      </c>
      <c r="G133" s="40"/>
      <c r="H133" s="40"/>
      <c r="I133" s="225"/>
      <c r="J133" s="40"/>
      <c r="K133" s="40"/>
      <c r="L133" s="44"/>
      <c r="M133" s="226"/>
      <c r="N133" s="22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145</v>
      </c>
      <c r="AU133" s="17" t="s">
        <v>80</v>
      </c>
    </row>
    <row r="134" s="2" customFormat="1">
      <c r="A134" s="38"/>
      <c r="B134" s="39"/>
      <c r="C134" s="40"/>
      <c r="D134" s="228" t="s">
        <v>147</v>
      </c>
      <c r="E134" s="40"/>
      <c r="F134" s="229" t="s">
        <v>606</v>
      </c>
      <c r="G134" s="40"/>
      <c r="H134" s="40"/>
      <c r="I134" s="225"/>
      <c r="J134" s="40"/>
      <c r="K134" s="40"/>
      <c r="L134" s="44"/>
      <c r="M134" s="226"/>
      <c r="N134" s="22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147</v>
      </c>
      <c r="AU134" s="17" t="s">
        <v>80</v>
      </c>
    </row>
    <row r="135" s="2" customFormat="1" ht="24.15" customHeight="1">
      <c r="A135" s="38"/>
      <c r="B135" s="39"/>
      <c r="C135" s="210" t="s">
        <v>186</v>
      </c>
      <c r="D135" s="210" t="s">
        <v>139</v>
      </c>
      <c r="E135" s="211" t="s">
        <v>607</v>
      </c>
      <c r="F135" s="212" t="s">
        <v>608</v>
      </c>
      <c r="G135" s="213" t="s">
        <v>179</v>
      </c>
      <c r="H135" s="214">
        <v>45.755000000000003</v>
      </c>
      <c r="I135" s="215"/>
      <c r="J135" s="216">
        <f>ROUND(I135*H135,2)</f>
        <v>0</v>
      </c>
      <c r="K135" s="212" t="s">
        <v>143</v>
      </c>
      <c r="L135" s="44"/>
      <c r="M135" s="217" t="s">
        <v>1</v>
      </c>
      <c r="N135" s="218" t="s">
        <v>38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144</v>
      </c>
      <c r="AT135" s="221" t="s">
        <v>139</v>
      </c>
      <c r="AU135" s="221" t="s">
        <v>80</v>
      </c>
      <c r="AY135" s="17" t="s">
        <v>138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80</v>
      </c>
      <c r="BK135" s="222">
        <f>ROUND(I135*H135,2)</f>
        <v>0</v>
      </c>
      <c r="BL135" s="17" t="s">
        <v>144</v>
      </c>
      <c r="BM135" s="221" t="s">
        <v>174</v>
      </c>
    </row>
    <row r="136" s="2" customFormat="1">
      <c r="A136" s="38"/>
      <c r="B136" s="39"/>
      <c r="C136" s="40"/>
      <c r="D136" s="223" t="s">
        <v>145</v>
      </c>
      <c r="E136" s="40"/>
      <c r="F136" s="224" t="s">
        <v>609</v>
      </c>
      <c r="G136" s="40"/>
      <c r="H136" s="40"/>
      <c r="I136" s="225"/>
      <c r="J136" s="40"/>
      <c r="K136" s="40"/>
      <c r="L136" s="44"/>
      <c r="M136" s="226"/>
      <c r="N136" s="22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145</v>
      </c>
      <c r="AU136" s="17" t="s">
        <v>80</v>
      </c>
    </row>
    <row r="137" s="2" customFormat="1">
      <c r="A137" s="38"/>
      <c r="B137" s="39"/>
      <c r="C137" s="40"/>
      <c r="D137" s="228" t="s">
        <v>147</v>
      </c>
      <c r="E137" s="40"/>
      <c r="F137" s="229" t="s">
        <v>610</v>
      </c>
      <c r="G137" s="40"/>
      <c r="H137" s="40"/>
      <c r="I137" s="225"/>
      <c r="J137" s="40"/>
      <c r="K137" s="40"/>
      <c r="L137" s="44"/>
      <c r="M137" s="226"/>
      <c r="N137" s="22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147</v>
      </c>
      <c r="AU137" s="17" t="s">
        <v>80</v>
      </c>
    </row>
    <row r="138" s="2" customFormat="1" ht="21.75" customHeight="1">
      <c r="A138" s="38"/>
      <c r="B138" s="39"/>
      <c r="C138" s="210" t="s">
        <v>8</v>
      </c>
      <c r="D138" s="210" t="s">
        <v>139</v>
      </c>
      <c r="E138" s="211" t="s">
        <v>611</v>
      </c>
      <c r="F138" s="212" t="s">
        <v>612</v>
      </c>
      <c r="G138" s="213" t="s">
        <v>142</v>
      </c>
      <c r="H138" s="214">
        <v>25.600000000000001</v>
      </c>
      <c r="I138" s="215"/>
      <c r="J138" s="216">
        <f>ROUND(I138*H138,2)</f>
        <v>0</v>
      </c>
      <c r="K138" s="212" t="s">
        <v>143</v>
      </c>
      <c r="L138" s="44"/>
      <c r="M138" s="217" t="s">
        <v>1</v>
      </c>
      <c r="N138" s="218" t="s">
        <v>38</v>
      </c>
      <c r="O138" s="91"/>
      <c r="P138" s="219">
        <f>O138*H138</f>
        <v>0</v>
      </c>
      <c r="Q138" s="219">
        <v>0.00083850999999999999</v>
      </c>
      <c r="R138" s="219">
        <f>Q138*H138</f>
        <v>0.021465856000000002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144</v>
      </c>
      <c r="AT138" s="221" t="s">
        <v>139</v>
      </c>
      <c r="AU138" s="221" t="s">
        <v>80</v>
      </c>
      <c r="AY138" s="17" t="s">
        <v>138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80</v>
      </c>
      <c r="BK138" s="222">
        <f>ROUND(I138*H138,2)</f>
        <v>0</v>
      </c>
      <c r="BL138" s="17" t="s">
        <v>144</v>
      </c>
      <c r="BM138" s="221" t="s">
        <v>180</v>
      </c>
    </row>
    <row r="139" s="2" customFormat="1">
      <c r="A139" s="38"/>
      <c r="B139" s="39"/>
      <c r="C139" s="40"/>
      <c r="D139" s="223" t="s">
        <v>145</v>
      </c>
      <c r="E139" s="40"/>
      <c r="F139" s="224" t="s">
        <v>613</v>
      </c>
      <c r="G139" s="40"/>
      <c r="H139" s="40"/>
      <c r="I139" s="225"/>
      <c r="J139" s="40"/>
      <c r="K139" s="40"/>
      <c r="L139" s="44"/>
      <c r="M139" s="226"/>
      <c r="N139" s="22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80</v>
      </c>
    </row>
    <row r="140" s="2" customFormat="1">
      <c r="A140" s="38"/>
      <c r="B140" s="39"/>
      <c r="C140" s="40"/>
      <c r="D140" s="228" t="s">
        <v>147</v>
      </c>
      <c r="E140" s="40"/>
      <c r="F140" s="229" t="s">
        <v>614</v>
      </c>
      <c r="G140" s="40"/>
      <c r="H140" s="40"/>
      <c r="I140" s="225"/>
      <c r="J140" s="40"/>
      <c r="K140" s="40"/>
      <c r="L140" s="44"/>
      <c r="M140" s="226"/>
      <c r="N140" s="22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147</v>
      </c>
      <c r="AU140" s="17" t="s">
        <v>80</v>
      </c>
    </row>
    <row r="141" s="2" customFormat="1" ht="24.15" customHeight="1">
      <c r="A141" s="38"/>
      <c r="B141" s="39"/>
      <c r="C141" s="210" t="s">
        <v>191</v>
      </c>
      <c r="D141" s="210" t="s">
        <v>139</v>
      </c>
      <c r="E141" s="211" t="s">
        <v>615</v>
      </c>
      <c r="F141" s="212" t="s">
        <v>616</v>
      </c>
      <c r="G141" s="213" t="s">
        <v>142</v>
      </c>
      <c r="H141" s="214">
        <v>749.51999999999998</v>
      </c>
      <c r="I141" s="215"/>
      <c r="J141" s="216">
        <f>ROUND(I141*H141,2)</f>
        <v>0</v>
      </c>
      <c r="K141" s="212" t="s">
        <v>143</v>
      </c>
      <c r="L141" s="44"/>
      <c r="M141" s="217" t="s">
        <v>1</v>
      </c>
      <c r="N141" s="218" t="s">
        <v>38</v>
      </c>
      <c r="O141" s="91"/>
      <c r="P141" s="219">
        <f>O141*H141</f>
        <v>0</v>
      </c>
      <c r="Q141" s="219">
        <v>0.00085132000000000003</v>
      </c>
      <c r="R141" s="219">
        <f>Q141*H141</f>
        <v>0.63808136640000002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144</v>
      </c>
      <c r="AT141" s="221" t="s">
        <v>139</v>
      </c>
      <c r="AU141" s="221" t="s">
        <v>80</v>
      </c>
      <c r="AY141" s="17" t="s">
        <v>138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80</v>
      </c>
      <c r="BK141" s="222">
        <f>ROUND(I141*H141,2)</f>
        <v>0</v>
      </c>
      <c r="BL141" s="17" t="s">
        <v>144</v>
      </c>
      <c r="BM141" s="221" t="s">
        <v>186</v>
      </c>
    </row>
    <row r="142" s="2" customFormat="1">
      <c r="A142" s="38"/>
      <c r="B142" s="39"/>
      <c r="C142" s="40"/>
      <c r="D142" s="223" t="s">
        <v>145</v>
      </c>
      <c r="E142" s="40"/>
      <c r="F142" s="224" t="s">
        <v>617</v>
      </c>
      <c r="G142" s="40"/>
      <c r="H142" s="40"/>
      <c r="I142" s="225"/>
      <c r="J142" s="40"/>
      <c r="K142" s="40"/>
      <c r="L142" s="44"/>
      <c r="M142" s="226"/>
      <c r="N142" s="22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80</v>
      </c>
    </row>
    <row r="143" s="2" customFormat="1">
      <c r="A143" s="38"/>
      <c r="B143" s="39"/>
      <c r="C143" s="40"/>
      <c r="D143" s="228" t="s">
        <v>147</v>
      </c>
      <c r="E143" s="40"/>
      <c r="F143" s="229" t="s">
        <v>618</v>
      </c>
      <c r="G143" s="40"/>
      <c r="H143" s="40"/>
      <c r="I143" s="225"/>
      <c r="J143" s="40"/>
      <c r="K143" s="40"/>
      <c r="L143" s="44"/>
      <c r="M143" s="226"/>
      <c r="N143" s="22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147</v>
      </c>
      <c r="AU143" s="17" t="s">
        <v>80</v>
      </c>
    </row>
    <row r="144" s="2" customFormat="1" ht="24.15" customHeight="1">
      <c r="A144" s="38"/>
      <c r="B144" s="39"/>
      <c r="C144" s="210" t="s">
        <v>229</v>
      </c>
      <c r="D144" s="210" t="s">
        <v>139</v>
      </c>
      <c r="E144" s="211" t="s">
        <v>619</v>
      </c>
      <c r="F144" s="212" t="s">
        <v>620</v>
      </c>
      <c r="G144" s="213" t="s">
        <v>142</v>
      </c>
      <c r="H144" s="214">
        <v>25.600000000000001</v>
      </c>
      <c r="I144" s="215"/>
      <c r="J144" s="216">
        <f>ROUND(I144*H144,2)</f>
        <v>0</v>
      </c>
      <c r="K144" s="212" t="s">
        <v>143</v>
      </c>
      <c r="L144" s="44"/>
      <c r="M144" s="217" t="s">
        <v>1</v>
      </c>
      <c r="N144" s="218" t="s">
        <v>38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144</v>
      </c>
      <c r="AT144" s="221" t="s">
        <v>139</v>
      </c>
      <c r="AU144" s="221" t="s">
        <v>80</v>
      </c>
      <c r="AY144" s="17" t="s">
        <v>138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80</v>
      </c>
      <c r="BK144" s="222">
        <f>ROUND(I144*H144,2)</f>
        <v>0</v>
      </c>
      <c r="BL144" s="17" t="s">
        <v>144</v>
      </c>
      <c r="BM144" s="221" t="s">
        <v>191</v>
      </c>
    </row>
    <row r="145" s="2" customFormat="1">
      <c r="A145" s="38"/>
      <c r="B145" s="39"/>
      <c r="C145" s="40"/>
      <c r="D145" s="223" t="s">
        <v>145</v>
      </c>
      <c r="E145" s="40"/>
      <c r="F145" s="224" t="s">
        <v>621</v>
      </c>
      <c r="G145" s="40"/>
      <c r="H145" s="40"/>
      <c r="I145" s="225"/>
      <c r="J145" s="40"/>
      <c r="K145" s="40"/>
      <c r="L145" s="44"/>
      <c r="M145" s="226"/>
      <c r="N145" s="22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80</v>
      </c>
    </row>
    <row r="146" s="2" customFormat="1">
      <c r="A146" s="38"/>
      <c r="B146" s="39"/>
      <c r="C146" s="40"/>
      <c r="D146" s="228" t="s">
        <v>147</v>
      </c>
      <c r="E146" s="40"/>
      <c r="F146" s="229" t="s">
        <v>622</v>
      </c>
      <c r="G146" s="40"/>
      <c r="H146" s="40"/>
      <c r="I146" s="225"/>
      <c r="J146" s="40"/>
      <c r="K146" s="40"/>
      <c r="L146" s="44"/>
      <c r="M146" s="226"/>
      <c r="N146" s="22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147</v>
      </c>
      <c r="AU146" s="17" t="s">
        <v>80</v>
      </c>
    </row>
    <row r="147" s="2" customFormat="1" ht="24.15" customHeight="1">
      <c r="A147" s="38"/>
      <c r="B147" s="39"/>
      <c r="C147" s="210" t="s">
        <v>197</v>
      </c>
      <c r="D147" s="210" t="s">
        <v>139</v>
      </c>
      <c r="E147" s="211" t="s">
        <v>623</v>
      </c>
      <c r="F147" s="212" t="s">
        <v>624</v>
      </c>
      <c r="G147" s="213" t="s">
        <v>142</v>
      </c>
      <c r="H147" s="214">
        <v>749.51999999999998</v>
      </c>
      <c r="I147" s="215"/>
      <c r="J147" s="216">
        <f>ROUND(I147*H147,2)</f>
        <v>0</v>
      </c>
      <c r="K147" s="212" t="s">
        <v>143</v>
      </c>
      <c r="L147" s="44"/>
      <c r="M147" s="217" t="s">
        <v>1</v>
      </c>
      <c r="N147" s="218" t="s">
        <v>38</v>
      </c>
      <c r="O147" s="9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144</v>
      </c>
      <c r="AT147" s="221" t="s">
        <v>139</v>
      </c>
      <c r="AU147" s="221" t="s">
        <v>80</v>
      </c>
      <c r="AY147" s="17" t="s">
        <v>138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80</v>
      </c>
      <c r="BK147" s="222">
        <f>ROUND(I147*H147,2)</f>
        <v>0</v>
      </c>
      <c r="BL147" s="17" t="s">
        <v>144</v>
      </c>
      <c r="BM147" s="221" t="s">
        <v>197</v>
      </c>
    </row>
    <row r="148" s="2" customFormat="1">
      <c r="A148" s="38"/>
      <c r="B148" s="39"/>
      <c r="C148" s="40"/>
      <c r="D148" s="223" t="s">
        <v>145</v>
      </c>
      <c r="E148" s="40"/>
      <c r="F148" s="224" t="s">
        <v>625</v>
      </c>
      <c r="G148" s="40"/>
      <c r="H148" s="40"/>
      <c r="I148" s="225"/>
      <c r="J148" s="40"/>
      <c r="K148" s="40"/>
      <c r="L148" s="44"/>
      <c r="M148" s="226"/>
      <c r="N148" s="22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145</v>
      </c>
      <c r="AU148" s="17" t="s">
        <v>80</v>
      </c>
    </row>
    <row r="149" s="2" customFormat="1">
      <c r="A149" s="38"/>
      <c r="B149" s="39"/>
      <c r="C149" s="40"/>
      <c r="D149" s="228" t="s">
        <v>147</v>
      </c>
      <c r="E149" s="40"/>
      <c r="F149" s="229" t="s">
        <v>626</v>
      </c>
      <c r="G149" s="40"/>
      <c r="H149" s="40"/>
      <c r="I149" s="225"/>
      <c r="J149" s="40"/>
      <c r="K149" s="40"/>
      <c r="L149" s="44"/>
      <c r="M149" s="226"/>
      <c r="N149" s="22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147</v>
      </c>
      <c r="AU149" s="17" t="s">
        <v>80</v>
      </c>
    </row>
    <row r="150" s="2" customFormat="1" ht="37.8" customHeight="1">
      <c r="A150" s="38"/>
      <c r="B150" s="39"/>
      <c r="C150" s="210" t="s">
        <v>202</v>
      </c>
      <c r="D150" s="210" t="s">
        <v>139</v>
      </c>
      <c r="E150" s="211" t="s">
        <v>189</v>
      </c>
      <c r="F150" s="212" t="s">
        <v>190</v>
      </c>
      <c r="G150" s="213" t="s">
        <v>179</v>
      </c>
      <c r="H150" s="214">
        <v>305.03399999999999</v>
      </c>
      <c r="I150" s="215"/>
      <c r="J150" s="216">
        <f>ROUND(I150*H150,2)</f>
        <v>0</v>
      </c>
      <c r="K150" s="212" t="s">
        <v>143</v>
      </c>
      <c r="L150" s="44"/>
      <c r="M150" s="217" t="s">
        <v>1</v>
      </c>
      <c r="N150" s="218" t="s">
        <v>38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144</v>
      </c>
      <c r="AT150" s="221" t="s">
        <v>139</v>
      </c>
      <c r="AU150" s="221" t="s">
        <v>80</v>
      </c>
      <c r="AY150" s="17" t="s">
        <v>138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80</v>
      </c>
      <c r="BK150" s="222">
        <f>ROUND(I150*H150,2)</f>
        <v>0</v>
      </c>
      <c r="BL150" s="17" t="s">
        <v>144</v>
      </c>
      <c r="BM150" s="221" t="s">
        <v>202</v>
      </c>
    </row>
    <row r="151" s="2" customFormat="1">
      <c r="A151" s="38"/>
      <c r="B151" s="39"/>
      <c r="C151" s="40"/>
      <c r="D151" s="223" t="s">
        <v>145</v>
      </c>
      <c r="E151" s="40"/>
      <c r="F151" s="224" t="s">
        <v>192</v>
      </c>
      <c r="G151" s="40"/>
      <c r="H151" s="40"/>
      <c r="I151" s="225"/>
      <c r="J151" s="40"/>
      <c r="K151" s="40"/>
      <c r="L151" s="44"/>
      <c r="M151" s="226"/>
      <c r="N151" s="22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145</v>
      </c>
      <c r="AU151" s="17" t="s">
        <v>80</v>
      </c>
    </row>
    <row r="152" s="2" customFormat="1">
      <c r="A152" s="38"/>
      <c r="B152" s="39"/>
      <c r="C152" s="40"/>
      <c r="D152" s="228" t="s">
        <v>147</v>
      </c>
      <c r="E152" s="40"/>
      <c r="F152" s="229" t="s">
        <v>193</v>
      </c>
      <c r="G152" s="40"/>
      <c r="H152" s="40"/>
      <c r="I152" s="225"/>
      <c r="J152" s="40"/>
      <c r="K152" s="40"/>
      <c r="L152" s="44"/>
      <c r="M152" s="226"/>
      <c r="N152" s="22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147</v>
      </c>
      <c r="AU152" s="17" t="s">
        <v>80</v>
      </c>
    </row>
    <row r="153" s="2" customFormat="1" ht="37.8" customHeight="1">
      <c r="A153" s="38"/>
      <c r="B153" s="39"/>
      <c r="C153" s="210" t="s">
        <v>7</v>
      </c>
      <c r="D153" s="210" t="s">
        <v>139</v>
      </c>
      <c r="E153" s="211" t="s">
        <v>195</v>
      </c>
      <c r="F153" s="212" t="s">
        <v>196</v>
      </c>
      <c r="G153" s="213" t="s">
        <v>179</v>
      </c>
      <c r="H153" s="214">
        <v>4575.5100000000002</v>
      </c>
      <c r="I153" s="215"/>
      <c r="J153" s="216">
        <f>ROUND(I153*H153,2)</f>
        <v>0</v>
      </c>
      <c r="K153" s="212" t="s">
        <v>143</v>
      </c>
      <c r="L153" s="44"/>
      <c r="M153" s="217" t="s">
        <v>1</v>
      </c>
      <c r="N153" s="218" t="s">
        <v>38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144</v>
      </c>
      <c r="AT153" s="221" t="s">
        <v>139</v>
      </c>
      <c r="AU153" s="221" t="s">
        <v>80</v>
      </c>
      <c r="AY153" s="17" t="s">
        <v>138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80</v>
      </c>
      <c r="BK153" s="222">
        <f>ROUND(I153*H153,2)</f>
        <v>0</v>
      </c>
      <c r="BL153" s="17" t="s">
        <v>144</v>
      </c>
      <c r="BM153" s="221" t="s">
        <v>209</v>
      </c>
    </row>
    <row r="154" s="2" customFormat="1">
      <c r="A154" s="38"/>
      <c r="B154" s="39"/>
      <c r="C154" s="40"/>
      <c r="D154" s="223" t="s">
        <v>145</v>
      </c>
      <c r="E154" s="40"/>
      <c r="F154" s="224" t="s">
        <v>198</v>
      </c>
      <c r="G154" s="40"/>
      <c r="H154" s="40"/>
      <c r="I154" s="225"/>
      <c r="J154" s="40"/>
      <c r="K154" s="40"/>
      <c r="L154" s="44"/>
      <c r="M154" s="226"/>
      <c r="N154" s="22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145</v>
      </c>
      <c r="AU154" s="17" t="s">
        <v>80</v>
      </c>
    </row>
    <row r="155" s="2" customFormat="1">
      <c r="A155" s="38"/>
      <c r="B155" s="39"/>
      <c r="C155" s="40"/>
      <c r="D155" s="228" t="s">
        <v>147</v>
      </c>
      <c r="E155" s="40"/>
      <c r="F155" s="229" t="s">
        <v>199</v>
      </c>
      <c r="G155" s="40"/>
      <c r="H155" s="40"/>
      <c r="I155" s="225"/>
      <c r="J155" s="40"/>
      <c r="K155" s="40"/>
      <c r="L155" s="44"/>
      <c r="M155" s="226"/>
      <c r="N155" s="22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147</v>
      </c>
      <c r="AU155" s="17" t="s">
        <v>80</v>
      </c>
    </row>
    <row r="156" s="2" customFormat="1" ht="16.5" customHeight="1">
      <c r="A156" s="38"/>
      <c r="B156" s="39"/>
      <c r="C156" s="210" t="s">
        <v>627</v>
      </c>
      <c r="D156" s="210" t="s">
        <v>139</v>
      </c>
      <c r="E156" s="211" t="s">
        <v>242</v>
      </c>
      <c r="F156" s="212" t="s">
        <v>243</v>
      </c>
      <c r="G156" s="213" t="s">
        <v>179</v>
      </c>
      <c r="H156" s="214">
        <v>305.03399999999999</v>
      </c>
      <c r="I156" s="215"/>
      <c r="J156" s="216">
        <f>ROUND(I156*H156,2)</f>
        <v>0</v>
      </c>
      <c r="K156" s="212" t="s">
        <v>143</v>
      </c>
      <c r="L156" s="44"/>
      <c r="M156" s="217" t="s">
        <v>1</v>
      </c>
      <c r="N156" s="218" t="s">
        <v>38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144</v>
      </c>
      <c r="AT156" s="221" t="s">
        <v>139</v>
      </c>
      <c r="AU156" s="221" t="s">
        <v>80</v>
      </c>
      <c r="AY156" s="17" t="s">
        <v>138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80</v>
      </c>
      <c r="BK156" s="222">
        <f>ROUND(I156*H156,2)</f>
        <v>0</v>
      </c>
      <c r="BL156" s="17" t="s">
        <v>144</v>
      </c>
      <c r="BM156" s="221" t="s">
        <v>214</v>
      </c>
    </row>
    <row r="157" s="2" customFormat="1">
      <c r="A157" s="38"/>
      <c r="B157" s="39"/>
      <c r="C157" s="40"/>
      <c r="D157" s="223" t="s">
        <v>145</v>
      </c>
      <c r="E157" s="40"/>
      <c r="F157" s="224" t="s">
        <v>245</v>
      </c>
      <c r="G157" s="40"/>
      <c r="H157" s="40"/>
      <c r="I157" s="225"/>
      <c r="J157" s="40"/>
      <c r="K157" s="40"/>
      <c r="L157" s="44"/>
      <c r="M157" s="226"/>
      <c r="N157" s="22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145</v>
      </c>
      <c r="AU157" s="17" t="s">
        <v>80</v>
      </c>
    </row>
    <row r="158" s="2" customFormat="1">
      <c r="A158" s="38"/>
      <c r="B158" s="39"/>
      <c r="C158" s="40"/>
      <c r="D158" s="228" t="s">
        <v>147</v>
      </c>
      <c r="E158" s="40"/>
      <c r="F158" s="229" t="s">
        <v>246</v>
      </c>
      <c r="G158" s="40"/>
      <c r="H158" s="40"/>
      <c r="I158" s="225"/>
      <c r="J158" s="40"/>
      <c r="K158" s="40"/>
      <c r="L158" s="44"/>
      <c r="M158" s="226"/>
      <c r="N158" s="22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147</v>
      </c>
      <c r="AU158" s="17" t="s">
        <v>80</v>
      </c>
    </row>
    <row r="159" s="2" customFormat="1" ht="24.15" customHeight="1">
      <c r="A159" s="38"/>
      <c r="B159" s="39"/>
      <c r="C159" s="210" t="s">
        <v>214</v>
      </c>
      <c r="D159" s="210" t="s">
        <v>139</v>
      </c>
      <c r="E159" s="211" t="s">
        <v>628</v>
      </c>
      <c r="F159" s="212" t="s">
        <v>629</v>
      </c>
      <c r="G159" s="213" t="s">
        <v>179</v>
      </c>
      <c r="H159" s="214">
        <v>203.22999999999999</v>
      </c>
      <c r="I159" s="215"/>
      <c r="J159" s="216">
        <f>ROUND(I159*H159,2)</f>
        <v>0</v>
      </c>
      <c r="K159" s="212" t="s">
        <v>143</v>
      </c>
      <c r="L159" s="44"/>
      <c r="M159" s="217" t="s">
        <v>1</v>
      </c>
      <c r="N159" s="218" t="s">
        <v>38</v>
      </c>
      <c r="O159" s="91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1" t="s">
        <v>144</v>
      </c>
      <c r="AT159" s="221" t="s">
        <v>139</v>
      </c>
      <c r="AU159" s="221" t="s">
        <v>80</v>
      </c>
      <c r="AY159" s="17" t="s">
        <v>138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80</v>
      </c>
      <c r="BK159" s="222">
        <f>ROUND(I159*H159,2)</f>
        <v>0</v>
      </c>
      <c r="BL159" s="17" t="s">
        <v>144</v>
      </c>
      <c r="BM159" s="221" t="s">
        <v>221</v>
      </c>
    </row>
    <row r="160" s="2" customFormat="1">
      <c r="A160" s="38"/>
      <c r="B160" s="39"/>
      <c r="C160" s="40"/>
      <c r="D160" s="223" t="s">
        <v>145</v>
      </c>
      <c r="E160" s="40"/>
      <c r="F160" s="224" t="s">
        <v>630</v>
      </c>
      <c r="G160" s="40"/>
      <c r="H160" s="40"/>
      <c r="I160" s="225"/>
      <c r="J160" s="40"/>
      <c r="K160" s="40"/>
      <c r="L160" s="44"/>
      <c r="M160" s="226"/>
      <c r="N160" s="22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145</v>
      </c>
      <c r="AU160" s="17" t="s">
        <v>80</v>
      </c>
    </row>
    <row r="161" s="2" customFormat="1">
      <c r="A161" s="38"/>
      <c r="B161" s="39"/>
      <c r="C161" s="40"/>
      <c r="D161" s="228" t="s">
        <v>147</v>
      </c>
      <c r="E161" s="40"/>
      <c r="F161" s="229" t="s">
        <v>631</v>
      </c>
      <c r="G161" s="40"/>
      <c r="H161" s="40"/>
      <c r="I161" s="225"/>
      <c r="J161" s="40"/>
      <c r="K161" s="40"/>
      <c r="L161" s="44"/>
      <c r="M161" s="226"/>
      <c r="N161" s="22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147</v>
      </c>
      <c r="AU161" s="17" t="s">
        <v>80</v>
      </c>
    </row>
    <row r="162" s="2" customFormat="1" ht="16.5" customHeight="1">
      <c r="A162" s="38"/>
      <c r="B162" s="39"/>
      <c r="C162" s="269" t="s">
        <v>632</v>
      </c>
      <c r="D162" s="269" t="s">
        <v>391</v>
      </c>
      <c r="E162" s="270" t="s">
        <v>633</v>
      </c>
      <c r="F162" s="271" t="s">
        <v>634</v>
      </c>
      <c r="G162" s="272" t="s">
        <v>265</v>
      </c>
      <c r="H162" s="273">
        <v>398.33100000000002</v>
      </c>
      <c r="I162" s="274"/>
      <c r="J162" s="275">
        <f>ROUND(I162*H162,2)</f>
        <v>0</v>
      </c>
      <c r="K162" s="271" t="s">
        <v>143</v>
      </c>
      <c r="L162" s="276"/>
      <c r="M162" s="277" t="s">
        <v>1</v>
      </c>
      <c r="N162" s="278" t="s">
        <v>38</v>
      </c>
      <c r="O162" s="91"/>
      <c r="P162" s="219">
        <f>O162*H162</f>
        <v>0</v>
      </c>
      <c r="Q162" s="219">
        <v>1</v>
      </c>
      <c r="R162" s="219">
        <f>Q162*H162</f>
        <v>398.33100000000002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168</v>
      </c>
      <c r="AT162" s="221" t="s">
        <v>391</v>
      </c>
      <c r="AU162" s="221" t="s">
        <v>80</v>
      </c>
      <c r="AY162" s="17" t="s">
        <v>138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80</v>
      </c>
      <c r="BK162" s="222">
        <f>ROUND(I162*H162,2)</f>
        <v>0</v>
      </c>
      <c r="BL162" s="17" t="s">
        <v>144</v>
      </c>
      <c r="BM162" s="221" t="s">
        <v>226</v>
      </c>
    </row>
    <row r="163" s="2" customFormat="1">
      <c r="A163" s="38"/>
      <c r="B163" s="39"/>
      <c r="C163" s="40"/>
      <c r="D163" s="223" t="s">
        <v>145</v>
      </c>
      <c r="E163" s="40"/>
      <c r="F163" s="224" t="s">
        <v>634</v>
      </c>
      <c r="G163" s="40"/>
      <c r="H163" s="40"/>
      <c r="I163" s="225"/>
      <c r="J163" s="40"/>
      <c r="K163" s="40"/>
      <c r="L163" s="44"/>
      <c r="M163" s="226"/>
      <c r="N163" s="22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80</v>
      </c>
    </row>
    <row r="164" s="2" customFormat="1" ht="24.15" customHeight="1">
      <c r="A164" s="38"/>
      <c r="B164" s="39"/>
      <c r="C164" s="210" t="s">
        <v>635</v>
      </c>
      <c r="D164" s="210" t="s">
        <v>139</v>
      </c>
      <c r="E164" s="211" t="s">
        <v>636</v>
      </c>
      <c r="F164" s="212" t="s">
        <v>637</v>
      </c>
      <c r="G164" s="213" t="s">
        <v>179</v>
      </c>
      <c r="H164" s="214">
        <v>84.257999999999996</v>
      </c>
      <c r="I164" s="215"/>
      <c r="J164" s="216">
        <f>ROUND(I164*H164,2)</f>
        <v>0</v>
      </c>
      <c r="K164" s="212" t="s">
        <v>143</v>
      </c>
      <c r="L164" s="44"/>
      <c r="M164" s="217" t="s">
        <v>1</v>
      </c>
      <c r="N164" s="218" t="s">
        <v>38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144</v>
      </c>
      <c r="AT164" s="221" t="s">
        <v>139</v>
      </c>
      <c r="AU164" s="221" t="s">
        <v>80</v>
      </c>
      <c r="AY164" s="17" t="s">
        <v>138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80</v>
      </c>
      <c r="BK164" s="222">
        <f>ROUND(I164*H164,2)</f>
        <v>0</v>
      </c>
      <c r="BL164" s="17" t="s">
        <v>144</v>
      </c>
      <c r="BM164" s="221" t="s">
        <v>232</v>
      </c>
    </row>
    <row r="165" s="2" customFormat="1">
      <c r="A165" s="38"/>
      <c r="B165" s="39"/>
      <c r="C165" s="40"/>
      <c r="D165" s="223" t="s">
        <v>145</v>
      </c>
      <c r="E165" s="40"/>
      <c r="F165" s="224" t="s">
        <v>638</v>
      </c>
      <c r="G165" s="40"/>
      <c r="H165" s="40"/>
      <c r="I165" s="225"/>
      <c r="J165" s="40"/>
      <c r="K165" s="40"/>
      <c r="L165" s="44"/>
      <c r="M165" s="226"/>
      <c r="N165" s="22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145</v>
      </c>
      <c r="AU165" s="17" t="s">
        <v>80</v>
      </c>
    </row>
    <row r="166" s="2" customFormat="1">
      <c r="A166" s="38"/>
      <c r="B166" s="39"/>
      <c r="C166" s="40"/>
      <c r="D166" s="228" t="s">
        <v>147</v>
      </c>
      <c r="E166" s="40"/>
      <c r="F166" s="229" t="s">
        <v>639</v>
      </c>
      <c r="G166" s="40"/>
      <c r="H166" s="40"/>
      <c r="I166" s="225"/>
      <c r="J166" s="40"/>
      <c r="K166" s="40"/>
      <c r="L166" s="44"/>
      <c r="M166" s="226"/>
      <c r="N166" s="227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147</v>
      </c>
      <c r="AU166" s="17" t="s">
        <v>80</v>
      </c>
    </row>
    <row r="167" s="2" customFormat="1" ht="16.5" customHeight="1">
      <c r="A167" s="38"/>
      <c r="B167" s="39"/>
      <c r="C167" s="269" t="s">
        <v>226</v>
      </c>
      <c r="D167" s="269" t="s">
        <v>391</v>
      </c>
      <c r="E167" s="270" t="s">
        <v>640</v>
      </c>
      <c r="F167" s="271" t="s">
        <v>641</v>
      </c>
      <c r="G167" s="272" t="s">
        <v>265</v>
      </c>
      <c r="H167" s="273">
        <v>165.988</v>
      </c>
      <c r="I167" s="274"/>
      <c r="J167" s="275">
        <f>ROUND(I167*H167,2)</f>
        <v>0</v>
      </c>
      <c r="K167" s="271" t="s">
        <v>143</v>
      </c>
      <c r="L167" s="276"/>
      <c r="M167" s="277" t="s">
        <v>1</v>
      </c>
      <c r="N167" s="278" t="s">
        <v>38</v>
      </c>
      <c r="O167" s="91"/>
      <c r="P167" s="219">
        <f>O167*H167</f>
        <v>0</v>
      </c>
      <c r="Q167" s="219">
        <v>1</v>
      </c>
      <c r="R167" s="219">
        <f>Q167*H167</f>
        <v>165.988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168</v>
      </c>
      <c r="AT167" s="221" t="s">
        <v>391</v>
      </c>
      <c r="AU167" s="221" t="s">
        <v>80</v>
      </c>
      <c r="AY167" s="17" t="s">
        <v>138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80</v>
      </c>
      <c r="BK167" s="222">
        <f>ROUND(I167*H167,2)</f>
        <v>0</v>
      </c>
      <c r="BL167" s="17" t="s">
        <v>144</v>
      </c>
      <c r="BM167" s="221" t="s">
        <v>238</v>
      </c>
    </row>
    <row r="168" s="2" customFormat="1">
      <c r="A168" s="38"/>
      <c r="B168" s="39"/>
      <c r="C168" s="40"/>
      <c r="D168" s="223" t="s">
        <v>145</v>
      </c>
      <c r="E168" s="40"/>
      <c r="F168" s="224" t="s">
        <v>641</v>
      </c>
      <c r="G168" s="40"/>
      <c r="H168" s="40"/>
      <c r="I168" s="225"/>
      <c r="J168" s="40"/>
      <c r="K168" s="40"/>
      <c r="L168" s="44"/>
      <c r="M168" s="226"/>
      <c r="N168" s="22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145</v>
      </c>
      <c r="AU168" s="17" t="s">
        <v>80</v>
      </c>
    </row>
    <row r="169" s="2" customFormat="1" ht="24.15" customHeight="1">
      <c r="A169" s="38"/>
      <c r="B169" s="39"/>
      <c r="C169" s="210" t="s">
        <v>642</v>
      </c>
      <c r="D169" s="210" t="s">
        <v>139</v>
      </c>
      <c r="E169" s="211" t="s">
        <v>643</v>
      </c>
      <c r="F169" s="212" t="s">
        <v>644</v>
      </c>
      <c r="G169" s="213" t="s">
        <v>142</v>
      </c>
      <c r="H169" s="214">
        <v>203.10499999999999</v>
      </c>
      <c r="I169" s="215"/>
      <c r="J169" s="216">
        <f>ROUND(I169*H169,2)</f>
        <v>0</v>
      </c>
      <c r="K169" s="212" t="s">
        <v>143</v>
      </c>
      <c r="L169" s="44"/>
      <c r="M169" s="217" t="s">
        <v>1</v>
      </c>
      <c r="N169" s="218" t="s">
        <v>38</v>
      </c>
      <c r="O169" s="91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144</v>
      </c>
      <c r="AT169" s="221" t="s">
        <v>139</v>
      </c>
      <c r="AU169" s="221" t="s">
        <v>80</v>
      </c>
      <c r="AY169" s="17" t="s">
        <v>138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80</v>
      </c>
      <c r="BK169" s="222">
        <f>ROUND(I169*H169,2)</f>
        <v>0</v>
      </c>
      <c r="BL169" s="17" t="s">
        <v>144</v>
      </c>
      <c r="BM169" s="221" t="s">
        <v>452</v>
      </c>
    </row>
    <row r="170" s="2" customFormat="1">
      <c r="A170" s="38"/>
      <c r="B170" s="39"/>
      <c r="C170" s="40"/>
      <c r="D170" s="223" t="s">
        <v>145</v>
      </c>
      <c r="E170" s="40"/>
      <c r="F170" s="224" t="s">
        <v>645</v>
      </c>
      <c r="G170" s="40"/>
      <c r="H170" s="40"/>
      <c r="I170" s="225"/>
      <c r="J170" s="40"/>
      <c r="K170" s="40"/>
      <c r="L170" s="44"/>
      <c r="M170" s="226"/>
      <c r="N170" s="22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145</v>
      </c>
      <c r="AU170" s="17" t="s">
        <v>80</v>
      </c>
    </row>
    <row r="171" s="2" customFormat="1">
      <c r="A171" s="38"/>
      <c r="B171" s="39"/>
      <c r="C171" s="40"/>
      <c r="D171" s="228" t="s">
        <v>147</v>
      </c>
      <c r="E171" s="40"/>
      <c r="F171" s="229" t="s">
        <v>646</v>
      </c>
      <c r="G171" s="40"/>
      <c r="H171" s="40"/>
      <c r="I171" s="225"/>
      <c r="J171" s="40"/>
      <c r="K171" s="40"/>
      <c r="L171" s="44"/>
      <c r="M171" s="226"/>
      <c r="N171" s="227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147</v>
      </c>
      <c r="AU171" s="17" t="s">
        <v>80</v>
      </c>
    </row>
    <row r="172" s="11" customFormat="1" ht="25.92" customHeight="1">
      <c r="A172" s="11"/>
      <c r="B172" s="196"/>
      <c r="C172" s="197"/>
      <c r="D172" s="198" t="s">
        <v>72</v>
      </c>
      <c r="E172" s="199" t="s">
        <v>647</v>
      </c>
      <c r="F172" s="199" t="s">
        <v>648</v>
      </c>
      <c r="G172" s="197"/>
      <c r="H172" s="197"/>
      <c r="I172" s="200"/>
      <c r="J172" s="201">
        <f>BK172</f>
        <v>0</v>
      </c>
      <c r="K172" s="197"/>
      <c r="L172" s="202"/>
      <c r="M172" s="203"/>
      <c r="N172" s="204"/>
      <c r="O172" s="204"/>
      <c r="P172" s="205">
        <f>SUM(P173:P184)</f>
        <v>0</v>
      </c>
      <c r="Q172" s="204"/>
      <c r="R172" s="205">
        <f>SUM(R173:R184)</f>
        <v>36.813210040000001</v>
      </c>
      <c r="S172" s="204"/>
      <c r="T172" s="206">
        <f>SUM(T173:T184)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207" t="s">
        <v>80</v>
      </c>
      <c r="AT172" s="208" t="s">
        <v>72</v>
      </c>
      <c r="AU172" s="208" t="s">
        <v>73</v>
      </c>
      <c r="AY172" s="207" t="s">
        <v>138</v>
      </c>
      <c r="BK172" s="209">
        <f>SUM(BK173:BK184)</f>
        <v>0</v>
      </c>
    </row>
    <row r="173" s="2" customFormat="1" ht="16.5" customHeight="1">
      <c r="A173" s="38"/>
      <c r="B173" s="39"/>
      <c r="C173" s="210" t="s">
        <v>80</v>
      </c>
      <c r="D173" s="210" t="s">
        <v>139</v>
      </c>
      <c r="E173" s="211" t="s">
        <v>649</v>
      </c>
      <c r="F173" s="212" t="s">
        <v>650</v>
      </c>
      <c r="G173" s="213" t="s">
        <v>179</v>
      </c>
      <c r="H173" s="214">
        <v>17.937000000000001</v>
      </c>
      <c r="I173" s="215"/>
      <c r="J173" s="216">
        <f>ROUND(I173*H173,2)</f>
        <v>0</v>
      </c>
      <c r="K173" s="212" t="s">
        <v>143</v>
      </c>
      <c r="L173" s="44"/>
      <c r="M173" s="217" t="s">
        <v>1</v>
      </c>
      <c r="N173" s="218" t="s">
        <v>38</v>
      </c>
      <c r="O173" s="91"/>
      <c r="P173" s="219">
        <f>O173*H173</f>
        <v>0</v>
      </c>
      <c r="Q173" s="219">
        <v>1.7034</v>
      </c>
      <c r="R173" s="219">
        <f>Q173*H173</f>
        <v>30.553885800000003</v>
      </c>
      <c r="S173" s="219">
        <v>0</v>
      </c>
      <c r="T173" s="22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1" t="s">
        <v>144</v>
      </c>
      <c r="AT173" s="221" t="s">
        <v>139</v>
      </c>
      <c r="AU173" s="221" t="s">
        <v>80</v>
      </c>
      <c r="AY173" s="17" t="s">
        <v>138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80</v>
      </c>
      <c r="BK173" s="222">
        <f>ROUND(I173*H173,2)</f>
        <v>0</v>
      </c>
      <c r="BL173" s="17" t="s">
        <v>144</v>
      </c>
      <c r="BM173" s="221" t="s">
        <v>251</v>
      </c>
    </row>
    <row r="174" s="2" customFormat="1">
      <c r="A174" s="38"/>
      <c r="B174" s="39"/>
      <c r="C174" s="40"/>
      <c r="D174" s="223" t="s">
        <v>145</v>
      </c>
      <c r="E174" s="40"/>
      <c r="F174" s="224" t="s">
        <v>651</v>
      </c>
      <c r="G174" s="40"/>
      <c r="H174" s="40"/>
      <c r="I174" s="225"/>
      <c r="J174" s="40"/>
      <c r="K174" s="40"/>
      <c r="L174" s="44"/>
      <c r="M174" s="226"/>
      <c r="N174" s="22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145</v>
      </c>
      <c r="AU174" s="17" t="s">
        <v>80</v>
      </c>
    </row>
    <row r="175" s="2" customFormat="1">
      <c r="A175" s="38"/>
      <c r="B175" s="39"/>
      <c r="C175" s="40"/>
      <c r="D175" s="228" t="s">
        <v>147</v>
      </c>
      <c r="E175" s="40"/>
      <c r="F175" s="229" t="s">
        <v>652</v>
      </c>
      <c r="G175" s="40"/>
      <c r="H175" s="40"/>
      <c r="I175" s="225"/>
      <c r="J175" s="40"/>
      <c r="K175" s="40"/>
      <c r="L175" s="44"/>
      <c r="M175" s="226"/>
      <c r="N175" s="227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147</v>
      </c>
      <c r="AU175" s="17" t="s">
        <v>80</v>
      </c>
    </row>
    <row r="176" s="2" customFormat="1" ht="24.15" customHeight="1">
      <c r="A176" s="38"/>
      <c r="B176" s="39"/>
      <c r="C176" s="210" t="s">
        <v>82</v>
      </c>
      <c r="D176" s="210" t="s">
        <v>139</v>
      </c>
      <c r="E176" s="211" t="s">
        <v>653</v>
      </c>
      <c r="F176" s="212" t="s">
        <v>654</v>
      </c>
      <c r="G176" s="213" t="s">
        <v>142</v>
      </c>
      <c r="H176" s="214">
        <v>20</v>
      </c>
      <c r="I176" s="215"/>
      <c r="J176" s="216">
        <f>ROUND(I176*H176,2)</f>
        <v>0</v>
      </c>
      <c r="K176" s="212" t="s">
        <v>143</v>
      </c>
      <c r="L176" s="44"/>
      <c r="M176" s="217" t="s">
        <v>1</v>
      </c>
      <c r="N176" s="218" t="s">
        <v>38</v>
      </c>
      <c r="O176" s="91"/>
      <c r="P176" s="219">
        <f>O176*H176</f>
        <v>0</v>
      </c>
      <c r="Q176" s="219">
        <v>0.247866</v>
      </c>
      <c r="R176" s="219">
        <f>Q176*H176</f>
        <v>4.9573200000000002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144</v>
      </c>
      <c r="AT176" s="221" t="s">
        <v>139</v>
      </c>
      <c r="AU176" s="221" t="s">
        <v>80</v>
      </c>
      <c r="AY176" s="17" t="s">
        <v>138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80</v>
      </c>
      <c r="BK176" s="222">
        <f>ROUND(I176*H176,2)</f>
        <v>0</v>
      </c>
      <c r="BL176" s="17" t="s">
        <v>144</v>
      </c>
      <c r="BM176" s="221" t="s">
        <v>258</v>
      </c>
    </row>
    <row r="177" s="2" customFormat="1">
      <c r="A177" s="38"/>
      <c r="B177" s="39"/>
      <c r="C177" s="40"/>
      <c r="D177" s="223" t="s">
        <v>145</v>
      </c>
      <c r="E177" s="40"/>
      <c r="F177" s="224" t="s">
        <v>655</v>
      </c>
      <c r="G177" s="40"/>
      <c r="H177" s="40"/>
      <c r="I177" s="225"/>
      <c r="J177" s="40"/>
      <c r="K177" s="40"/>
      <c r="L177" s="44"/>
      <c r="M177" s="226"/>
      <c r="N177" s="22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145</v>
      </c>
      <c r="AU177" s="17" t="s">
        <v>80</v>
      </c>
    </row>
    <row r="178" s="2" customFormat="1">
      <c r="A178" s="38"/>
      <c r="B178" s="39"/>
      <c r="C178" s="40"/>
      <c r="D178" s="228" t="s">
        <v>147</v>
      </c>
      <c r="E178" s="40"/>
      <c r="F178" s="229" t="s">
        <v>656</v>
      </c>
      <c r="G178" s="40"/>
      <c r="H178" s="40"/>
      <c r="I178" s="225"/>
      <c r="J178" s="40"/>
      <c r="K178" s="40"/>
      <c r="L178" s="44"/>
      <c r="M178" s="226"/>
      <c r="N178" s="22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147</v>
      </c>
      <c r="AU178" s="17" t="s">
        <v>80</v>
      </c>
    </row>
    <row r="179" s="2" customFormat="1" ht="24.15" customHeight="1">
      <c r="A179" s="38"/>
      <c r="B179" s="39"/>
      <c r="C179" s="210" t="s">
        <v>160</v>
      </c>
      <c r="D179" s="210" t="s">
        <v>139</v>
      </c>
      <c r="E179" s="211" t="s">
        <v>657</v>
      </c>
      <c r="F179" s="212" t="s">
        <v>658</v>
      </c>
      <c r="G179" s="213" t="s">
        <v>142</v>
      </c>
      <c r="H179" s="214">
        <v>1</v>
      </c>
      <c r="I179" s="215"/>
      <c r="J179" s="216">
        <f>ROUND(I179*H179,2)</f>
        <v>0</v>
      </c>
      <c r="K179" s="212" t="s">
        <v>143</v>
      </c>
      <c r="L179" s="44"/>
      <c r="M179" s="217" t="s">
        <v>1</v>
      </c>
      <c r="N179" s="218" t="s">
        <v>38</v>
      </c>
      <c r="O179" s="91"/>
      <c r="P179" s="219">
        <f>O179*H179</f>
        <v>0</v>
      </c>
      <c r="Q179" s="219">
        <v>0.40000000000000002</v>
      </c>
      <c r="R179" s="219">
        <f>Q179*H179</f>
        <v>0.40000000000000002</v>
      </c>
      <c r="S179" s="219">
        <v>0</v>
      </c>
      <c r="T179" s="22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144</v>
      </c>
      <c r="AT179" s="221" t="s">
        <v>139</v>
      </c>
      <c r="AU179" s="221" t="s">
        <v>80</v>
      </c>
      <c r="AY179" s="17" t="s">
        <v>138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80</v>
      </c>
      <c r="BK179" s="222">
        <f>ROUND(I179*H179,2)</f>
        <v>0</v>
      </c>
      <c r="BL179" s="17" t="s">
        <v>144</v>
      </c>
      <c r="BM179" s="221" t="s">
        <v>266</v>
      </c>
    </row>
    <row r="180" s="2" customFormat="1">
      <c r="A180" s="38"/>
      <c r="B180" s="39"/>
      <c r="C180" s="40"/>
      <c r="D180" s="223" t="s">
        <v>145</v>
      </c>
      <c r="E180" s="40"/>
      <c r="F180" s="224" t="s">
        <v>659</v>
      </c>
      <c r="G180" s="40"/>
      <c r="H180" s="40"/>
      <c r="I180" s="225"/>
      <c r="J180" s="40"/>
      <c r="K180" s="40"/>
      <c r="L180" s="44"/>
      <c r="M180" s="226"/>
      <c r="N180" s="227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145</v>
      </c>
      <c r="AU180" s="17" t="s">
        <v>80</v>
      </c>
    </row>
    <row r="181" s="2" customFormat="1">
      <c r="A181" s="38"/>
      <c r="B181" s="39"/>
      <c r="C181" s="40"/>
      <c r="D181" s="228" t="s">
        <v>147</v>
      </c>
      <c r="E181" s="40"/>
      <c r="F181" s="229" t="s">
        <v>660</v>
      </c>
      <c r="G181" s="40"/>
      <c r="H181" s="40"/>
      <c r="I181" s="225"/>
      <c r="J181" s="40"/>
      <c r="K181" s="40"/>
      <c r="L181" s="44"/>
      <c r="M181" s="226"/>
      <c r="N181" s="227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147</v>
      </c>
      <c r="AU181" s="17" t="s">
        <v>80</v>
      </c>
    </row>
    <row r="182" s="2" customFormat="1" ht="33" customHeight="1">
      <c r="A182" s="38"/>
      <c r="B182" s="39"/>
      <c r="C182" s="210" t="s">
        <v>144</v>
      </c>
      <c r="D182" s="210" t="s">
        <v>139</v>
      </c>
      <c r="E182" s="211" t="s">
        <v>661</v>
      </c>
      <c r="F182" s="212" t="s">
        <v>662</v>
      </c>
      <c r="G182" s="213" t="s">
        <v>142</v>
      </c>
      <c r="H182" s="214">
        <v>1</v>
      </c>
      <c r="I182" s="215"/>
      <c r="J182" s="216">
        <f>ROUND(I182*H182,2)</f>
        <v>0</v>
      </c>
      <c r="K182" s="212" t="s">
        <v>143</v>
      </c>
      <c r="L182" s="44"/>
      <c r="M182" s="217" t="s">
        <v>1</v>
      </c>
      <c r="N182" s="218" t="s">
        <v>38</v>
      </c>
      <c r="O182" s="91"/>
      <c r="P182" s="219">
        <f>O182*H182</f>
        <v>0</v>
      </c>
      <c r="Q182" s="219">
        <v>0.90200424000000001</v>
      </c>
      <c r="R182" s="219">
        <f>Q182*H182</f>
        <v>0.90200424000000001</v>
      </c>
      <c r="S182" s="219">
        <v>0</v>
      </c>
      <c r="T182" s="22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144</v>
      </c>
      <c r="AT182" s="221" t="s">
        <v>139</v>
      </c>
      <c r="AU182" s="221" t="s">
        <v>80</v>
      </c>
      <c r="AY182" s="17" t="s">
        <v>138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80</v>
      </c>
      <c r="BK182" s="222">
        <f>ROUND(I182*H182,2)</f>
        <v>0</v>
      </c>
      <c r="BL182" s="17" t="s">
        <v>144</v>
      </c>
      <c r="BM182" s="221" t="s">
        <v>271</v>
      </c>
    </row>
    <row r="183" s="2" customFormat="1">
      <c r="A183" s="38"/>
      <c r="B183" s="39"/>
      <c r="C183" s="40"/>
      <c r="D183" s="223" t="s">
        <v>145</v>
      </c>
      <c r="E183" s="40"/>
      <c r="F183" s="224" t="s">
        <v>663</v>
      </c>
      <c r="G183" s="40"/>
      <c r="H183" s="40"/>
      <c r="I183" s="225"/>
      <c r="J183" s="40"/>
      <c r="K183" s="40"/>
      <c r="L183" s="44"/>
      <c r="M183" s="226"/>
      <c r="N183" s="227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145</v>
      </c>
      <c r="AU183" s="17" t="s">
        <v>80</v>
      </c>
    </row>
    <row r="184" s="2" customFormat="1">
      <c r="A184" s="38"/>
      <c r="B184" s="39"/>
      <c r="C184" s="40"/>
      <c r="D184" s="228" t="s">
        <v>147</v>
      </c>
      <c r="E184" s="40"/>
      <c r="F184" s="229" t="s">
        <v>664</v>
      </c>
      <c r="G184" s="40"/>
      <c r="H184" s="40"/>
      <c r="I184" s="225"/>
      <c r="J184" s="40"/>
      <c r="K184" s="40"/>
      <c r="L184" s="44"/>
      <c r="M184" s="226"/>
      <c r="N184" s="22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147</v>
      </c>
      <c r="AU184" s="17" t="s">
        <v>80</v>
      </c>
    </row>
    <row r="185" s="11" customFormat="1" ht="25.92" customHeight="1">
      <c r="A185" s="11"/>
      <c r="B185" s="196"/>
      <c r="C185" s="197"/>
      <c r="D185" s="198" t="s">
        <v>72</v>
      </c>
      <c r="E185" s="199" t="s">
        <v>665</v>
      </c>
      <c r="F185" s="199" t="s">
        <v>666</v>
      </c>
      <c r="G185" s="197"/>
      <c r="H185" s="197"/>
      <c r="I185" s="200"/>
      <c r="J185" s="201">
        <f>BK185</f>
        <v>0</v>
      </c>
      <c r="K185" s="197"/>
      <c r="L185" s="202"/>
      <c r="M185" s="203"/>
      <c r="N185" s="204"/>
      <c r="O185" s="204"/>
      <c r="P185" s="205">
        <f>SUM(P186:P243)</f>
        <v>0</v>
      </c>
      <c r="Q185" s="204"/>
      <c r="R185" s="205">
        <f>SUM(R186:R243)</f>
        <v>4.922080788799998</v>
      </c>
      <c r="S185" s="204"/>
      <c r="T185" s="206">
        <f>SUM(T186:T243)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07" t="s">
        <v>80</v>
      </c>
      <c r="AT185" s="208" t="s">
        <v>72</v>
      </c>
      <c r="AU185" s="208" t="s">
        <v>73</v>
      </c>
      <c r="AY185" s="207" t="s">
        <v>138</v>
      </c>
      <c r="BK185" s="209">
        <f>SUM(BK186:BK243)</f>
        <v>0</v>
      </c>
    </row>
    <row r="186" s="2" customFormat="1" ht="24.15" customHeight="1">
      <c r="A186" s="38"/>
      <c r="B186" s="39"/>
      <c r="C186" s="210" t="s">
        <v>80</v>
      </c>
      <c r="D186" s="210" t="s">
        <v>139</v>
      </c>
      <c r="E186" s="211" t="s">
        <v>667</v>
      </c>
      <c r="F186" s="212" t="s">
        <v>668</v>
      </c>
      <c r="G186" s="213" t="s">
        <v>250</v>
      </c>
      <c r="H186" s="214">
        <v>8</v>
      </c>
      <c r="I186" s="215"/>
      <c r="J186" s="216">
        <f>ROUND(I186*H186,2)</f>
        <v>0</v>
      </c>
      <c r="K186" s="212" t="s">
        <v>143</v>
      </c>
      <c r="L186" s="44"/>
      <c r="M186" s="217" t="s">
        <v>1</v>
      </c>
      <c r="N186" s="218" t="s">
        <v>38</v>
      </c>
      <c r="O186" s="91"/>
      <c r="P186" s="219">
        <f>O186*H186</f>
        <v>0</v>
      </c>
      <c r="Q186" s="219">
        <v>1.1E-05</v>
      </c>
      <c r="R186" s="219">
        <f>Q186*H186</f>
        <v>8.7999999999999998E-05</v>
      </c>
      <c r="S186" s="219">
        <v>0</v>
      </c>
      <c r="T186" s="22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1" t="s">
        <v>144</v>
      </c>
      <c r="AT186" s="221" t="s">
        <v>139</v>
      </c>
      <c r="AU186" s="221" t="s">
        <v>80</v>
      </c>
      <c r="AY186" s="17" t="s">
        <v>138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7" t="s">
        <v>80</v>
      </c>
      <c r="BK186" s="222">
        <f>ROUND(I186*H186,2)</f>
        <v>0</v>
      </c>
      <c r="BL186" s="17" t="s">
        <v>144</v>
      </c>
      <c r="BM186" s="221" t="s">
        <v>278</v>
      </c>
    </row>
    <row r="187" s="2" customFormat="1">
      <c r="A187" s="38"/>
      <c r="B187" s="39"/>
      <c r="C187" s="40"/>
      <c r="D187" s="223" t="s">
        <v>145</v>
      </c>
      <c r="E187" s="40"/>
      <c r="F187" s="224" t="s">
        <v>669</v>
      </c>
      <c r="G187" s="40"/>
      <c r="H187" s="40"/>
      <c r="I187" s="225"/>
      <c r="J187" s="40"/>
      <c r="K187" s="40"/>
      <c r="L187" s="44"/>
      <c r="M187" s="226"/>
      <c r="N187" s="227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145</v>
      </c>
      <c r="AU187" s="17" t="s">
        <v>80</v>
      </c>
    </row>
    <row r="188" s="2" customFormat="1">
      <c r="A188" s="38"/>
      <c r="B188" s="39"/>
      <c r="C188" s="40"/>
      <c r="D188" s="228" t="s">
        <v>147</v>
      </c>
      <c r="E188" s="40"/>
      <c r="F188" s="229" t="s">
        <v>670</v>
      </c>
      <c r="G188" s="40"/>
      <c r="H188" s="40"/>
      <c r="I188" s="225"/>
      <c r="J188" s="40"/>
      <c r="K188" s="40"/>
      <c r="L188" s="44"/>
      <c r="M188" s="226"/>
      <c r="N188" s="227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147</v>
      </c>
      <c r="AU188" s="17" t="s">
        <v>80</v>
      </c>
    </row>
    <row r="189" s="2" customFormat="1" ht="24.15" customHeight="1">
      <c r="A189" s="38"/>
      <c r="B189" s="39"/>
      <c r="C189" s="269" t="s">
        <v>82</v>
      </c>
      <c r="D189" s="269" t="s">
        <v>391</v>
      </c>
      <c r="E189" s="270" t="s">
        <v>671</v>
      </c>
      <c r="F189" s="271" t="s">
        <v>672</v>
      </c>
      <c r="G189" s="272" t="s">
        <v>250</v>
      </c>
      <c r="H189" s="273">
        <v>8</v>
      </c>
      <c r="I189" s="274"/>
      <c r="J189" s="275">
        <f>ROUND(I189*H189,2)</f>
        <v>0</v>
      </c>
      <c r="K189" s="271" t="s">
        <v>143</v>
      </c>
      <c r="L189" s="276"/>
      <c r="M189" s="277" t="s">
        <v>1</v>
      </c>
      <c r="N189" s="278" t="s">
        <v>38</v>
      </c>
      <c r="O189" s="91"/>
      <c r="P189" s="219">
        <f>O189*H189</f>
        <v>0</v>
      </c>
      <c r="Q189" s="219">
        <v>0.0028999999999999998</v>
      </c>
      <c r="R189" s="219">
        <f>Q189*H189</f>
        <v>0.023199999999999998</v>
      </c>
      <c r="S189" s="219">
        <v>0</v>
      </c>
      <c r="T189" s="22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1" t="s">
        <v>168</v>
      </c>
      <c r="AT189" s="221" t="s">
        <v>391</v>
      </c>
      <c r="AU189" s="221" t="s">
        <v>80</v>
      </c>
      <c r="AY189" s="17" t="s">
        <v>138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80</v>
      </c>
      <c r="BK189" s="222">
        <f>ROUND(I189*H189,2)</f>
        <v>0</v>
      </c>
      <c r="BL189" s="17" t="s">
        <v>144</v>
      </c>
      <c r="BM189" s="221" t="s">
        <v>285</v>
      </c>
    </row>
    <row r="190" s="2" customFormat="1">
      <c r="A190" s="38"/>
      <c r="B190" s="39"/>
      <c r="C190" s="40"/>
      <c r="D190" s="223" t="s">
        <v>145</v>
      </c>
      <c r="E190" s="40"/>
      <c r="F190" s="224" t="s">
        <v>672</v>
      </c>
      <c r="G190" s="40"/>
      <c r="H190" s="40"/>
      <c r="I190" s="225"/>
      <c r="J190" s="40"/>
      <c r="K190" s="40"/>
      <c r="L190" s="44"/>
      <c r="M190" s="226"/>
      <c r="N190" s="227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145</v>
      </c>
      <c r="AU190" s="17" t="s">
        <v>80</v>
      </c>
    </row>
    <row r="191" s="2" customFormat="1" ht="24.15" customHeight="1">
      <c r="A191" s="38"/>
      <c r="B191" s="39"/>
      <c r="C191" s="210" t="s">
        <v>160</v>
      </c>
      <c r="D191" s="210" t="s">
        <v>139</v>
      </c>
      <c r="E191" s="211" t="s">
        <v>673</v>
      </c>
      <c r="F191" s="212" t="s">
        <v>674</v>
      </c>
      <c r="G191" s="213" t="s">
        <v>250</v>
      </c>
      <c r="H191" s="214">
        <v>156.15000000000001</v>
      </c>
      <c r="I191" s="215"/>
      <c r="J191" s="216">
        <f>ROUND(I191*H191,2)</f>
        <v>0</v>
      </c>
      <c r="K191" s="212" t="s">
        <v>143</v>
      </c>
      <c r="L191" s="44"/>
      <c r="M191" s="217" t="s">
        <v>1</v>
      </c>
      <c r="N191" s="218" t="s">
        <v>38</v>
      </c>
      <c r="O191" s="91"/>
      <c r="P191" s="219">
        <f>O191*H191</f>
        <v>0</v>
      </c>
      <c r="Q191" s="219">
        <v>1.2999999999999999E-05</v>
      </c>
      <c r="R191" s="219">
        <f>Q191*H191</f>
        <v>0.00202995</v>
      </c>
      <c r="S191" s="219">
        <v>0</v>
      </c>
      <c r="T191" s="22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1" t="s">
        <v>144</v>
      </c>
      <c r="AT191" s="221" t="s">
        <v>139</v>
      </c>
      <c r="AU191" s="221" t="s">
        <v>80</v>
      </c>
      <c r="AY191" s="17" t="s">
        <v>138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80</v>
      </c>
      <c r="BK191" s="222">
        <f>ROUND(I191*H191,2)</f>
        <v>0</v>
      </c>
      <c r="BL191" s="17" t="s">
        <v>144</v>
      </c>
      <c r="BM191" s="221" t="s">
        <v>290</v>
      </c>
    </row>
    <row r="192" s="2" customFormat="1">
      <c r="A192" s="38"/>
      <c r="B192" s="39"/>
      <c r="C192" s="40"/>
      <c r="D192" s="223" t="s">
        <v>145</v>
      </c>
      <c r="E192" s="40"/>
      <c r="F192" s="224" t="s">
        <v>675</v>
      </c>
      <c r="G192" s="40"/>
      <c r="H192" s="40"/>
      <c r="I192" s="225"/>
      <c r="J192" s="40"/>
      <c r="K192" s="40"/>
      <c r="L192" s="44"/>
      <c r="M192" s="226"/>
      <c r="N192" s="227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145</v>
      </c>
      <c r="AU192" s="17" t="s">
        <v>80</v>
      </c>
    </row>
    <row r="193" s="2" customFormat="1">
      <c r="A193" s="38"/>
      <c r="B193" s="39"/>
      <c r="C193" s="40"/>
      <c r="D193" s="228" t="s">
        <v>147</v>
      </c>
      <c r="E193" s="40"/>
      <c r="F193" s="229" t="s">
        <v>676</v>
      </c>
      <c r="G193" s="40"/>
      <c r="H193" s="40"/>
      <c r="I193" s="225"/>
      <c r="J193" s="40"/>
      <c r="K193" s="40"/>
      <c r="L193" s="44"/>
      <c r="M193" s="226"/>
      <c r="N193" s="227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147</v>
      </c>
      <c r="AU193" s="17" t="s">
        <v>80</v>
      </c>
    </row>
    <row r="194" s="2" customFormat="1" ht="24.15" customHeight="1">
      <c r="A194" s="38"/>
      <c r="B194" s="39"/>
      <c r="C194" s="269" t="s">
        <v>144</v>
      </c>
      <c r="D194" s="269" t="s">
        <v>391</v>
      </c>
      <c r="E194" s="270" t="s">
        <v>677</v>
      </c>
      <c r="F194" s="271" t="s">
        <v>678</v>
      </c>
      <c r="G194" s="272" t="s">
        <v>250</v>
      </c>
      <c r="H194" s="273">
        <v>157.71199999999999</v>
      </c>
      <c r="I194" s="274"/>
      <c r="J194" s="275">
        <f>ROUND(I194*H194,2)</f>
        <v>0</v>
      </c>
      <c r="K194" s="271" t="s">
        <v>143</v>
      </c>
      <c r="L194" s="276"/>
      <c r="M194" s="277" t="s">
        <v>1</v>
      </c>
      <c r="N194" s="278" t="s">
        <v>38</v>
      </c>
      <c r="O194" s="91"/>
      <c r="P194" s="219">
        <f>O194*H194</f>
        <v>0</v>
      </c>
      <c r="Q194" s="219">
        <v>0.0046100000000000004</v>
      </c>
      <c r="R194" s="219">
        <f>Q194*H194</f>
        <v>0.72705231999999997</v>
      </c>
      <c r="S194" s="219">
        <v>0</v>
      </c>
      <c r="T194" s="22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1" t="s">
        <v>168</v>
      </c>
      <c r="AT194" s="221" t="s">
        <v>391</v>
      </c>
      <c r="AU194" s="221" t="s">
        <v>80</v>
      </c>
      <c r="AY194" s="17" t="s">
        <v>138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7" t="s">
        <v>80</v>
      </c>
      <c r="BK194" s="222">
        <f>ROUND(I194*H194,2)</f>
        <v>0</v>
      </c>
      <c r="BL194" s="17" t="s">
        <v>144</v>
      </c>
      <c r="BM194" s="221" t="s">
        <v>296</v>
      </c>
    </row>
    <row r="195" s="2" customFormat="1">
      <c r="A195" s="38"/>
      <c r="B195" s="39"/>
      <c r="C195" s="40"/>
      <c r="D195" s="223" t="s">
        <v>145</v>
      </c>
      <c r="E195" s="40"/>
      <c r="F195" s="224" t="s">
        <v>678</v>
      </c>
      <c r="G195" s="40"/>
      <c r="H195" s="40"/>
      <c r="I195" s="225"/>
      <c r="J195" s="40"/>
      <c r="K195" s="40"/>
      <c r="L195" s="44"/>
      <c r="M195" s="226"/>
      <c r="N195" s="227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145</v>
      </c>
      <c r="AU195" s="17" t="s">
        <v>80</v>
      </c>
    </row>
    <row r="196" s="2" customFormat="1" ht="24.15" customHeight="1">
      <c r="A196" s="38"/>
      <c r="B196" s="39"/>
      <c r="C196" s="210" t="s">
        <v>171</v>
      </c>
      <c r="D196" s="210" t="s">
        <v>139</v>
      </c>
      <c r="E196" s="211" t="s">
        <v>679</v>
      </c>
      <c r="F196" s="212" t="s">
        <v>680</v>
      </c>
      <c r="G196" s="213" t="s">
        <v>295</v>
      </c>
      <c r="H196" s="214">
        <v>2</v>
      </c>
      <c r="I196" s="215"/>
      <c r="J196" s="216">
        <f>ROUND(I196*H196,2)</f>
        <v>0</v>
      </c>
      <c r="K196" s="212" t="s">
        <v>143</v>
      </c>
      <c r="L196" s="44"/>
      <c r="M196" s="217" t="s">
        <v>1</v>
      </c>
      <c r="N196" s="218" t="s">
        <v>38</v>
      </c>
      <c r="O196" s="91"/>
      <c r="P196" s="219">
        <f>O196*H196</f>
        <v>0</v>
      </c>
      <c r="Q196" s="219">
        <v>1.9E-06</v>
      </c>
      <c r="R196" s="219">
        <f>Q196*H196</f>
        <v>3.8E-06</v>
      </c>
      <c r="S196" s="219">
        <v>0</v>
      </c>
      <c r="T196" s="22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144</v>
      </c>
      <c r="AT196" s="221" t="s">
        <v>139</v>
      </c>
      <c r="AU196" s="221" t="s">
        <v>80</v>
      </c>
      <c r="AY196" s="17" t="s">
        <v>138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80</v>
      </c>
      <c r="BK196" s="222">
        <f>ROUND(I196*H196,2)</f>
        <v>0</v>
      </c>
      <c r="BL196" s="17" t="s">
        <v>144</v>
      </c>
      <c r="BM196" s="221" t="s">
        <v>301</v>
      </c>
    </row>
    <row r="197" s="2" customFormat="1">
      <c r="A197" s="38"/>
      <c r="B197" s="39"/>
      <c r="C197" s="40"/>
      <c r="D197" s="223" t="s">
        <v>145</v>
      </c>
      <c r="E197" s="40"/>
      <c r="F197" s="224" t="s">
        <v>681</v>
      </c>
      <c r="G197" s="40"/>
      <c r="H197" s="40"/>
      <c r="I197" s="225"/>
      <c r="J197" s="40"/>
      <c r="K197" s="40"/>
      <c r="L197" s="44"/>
      <c r="M197" s="226"/>
      <c r="N197" s="227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145</v>
      </c>
      <c r="AU197" s="17" t="s">
        <v>80</v>
      </c>
    </row>
    <row r="198" s="2" customFormat="1">
      <c r="A198" s="38"/>
      <c r="B198" s="39"/>
      <c r="C198" s="40"/>
      <c r="D198" s="228" t="s">
        <v>147</v>
      </c>
      <c r="E198" s="40"/>
      <c r="F198" s="229" t="s">
        <v>682</v>
      </c>
      <c r="G198" s="40"/>
      <c r="H198" s="40"/>
      <c r="I198" s="225"/>
      <c r="J198" s="40"/>
      <c r="K198" s="40"/>
      <c r="L198" s="44"/>
      <c r="M198" s="226"/>
      <c r="N198" s="227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147</v>
      </c>
      <c r="AU198" s="17" t="s">
        <v>80</v>
      </c>
    </row>
    <row r="199" s="2" customFormat="1" ht="16.5" customHeight="1">
      <c r="A199" s="38"/>
      <c r="B199" s="39"/>
      <c r="C199" s="269" t="s">
        <v>163</v>
      </c>
      <c r="D199" s="269" t="s">
        <v>391</v>
      </c>
      <c r="E199" s="270" t="s">
        <v>683</v>
      </c>
      <c r="F199" s="271" t="s">
        <v>684</v>
      </c>
      <c r="G199" s="272" t="s">
        <v>295</v>
      </c>
      <c r="H199" s="273">
        <v>2</v>
      </c>
      <c r="I199" s="274"/>
      <c r="J199" s="275">
        <f>ROUND(I199*H199,2)</f>
        <v>0</v>
      </c>
      <c r="K199" s="271" t="s">
        <v>143</v>
      </c>
      <c r="L199" s="276"/>
      <c r="M199" s="277" t="s">
        <v>1</v>
      </c>
      <c r="N199" s="278" t="s">
        <v>38</v>
      </c>
      <c r="O199" s="91"/>
      <c r="P199" s="219">
        <f>O199*H199</f>
        <v>0</v>
      </c>
      <c r="Q199" s="219">
        <v>0.0020999999999999999</v>
      </c>
      <c r="R199" s="219">
        <f>Q199*H199</f>
        <v>0.0041999999999999997</v>
      </c>
      <c r="S199" s="219">
        <v>0</v>
      </c>
      <c r="T199" s="22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1" t="s">
        <v>168</v>
      </c>
      <c r="AT199" s="221" t="s">
        <v>391</v>
      </c>
      <c r="AU199" s="221" t="s">
        <v>80</v>
      </c>
      <c r="AY199" s="17" t="s">
        <v>138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7" t="s">
        <v>80</v>
      </c>
      <c r="BK199" s="222">
        <f>ROUND(I199*H199,2)</f>
        <v>0</v>
      </c>
      <c r="BL199" s="17" t="s">
        <v>144</v>
      </c>
      <c r="BM199" s="221" t="s">
        <v>306</v>
      </c>
    </row>
    <row r="200" s="2" customFormat="1">
      <c r="A200" s="38"/>
      <c r="B200" s="39"/>
      <c r="C200" s="40"/>
      <c r="D200" s="223" t="s">
        <v>145</v>
      </c>
      <c r="E200" s="40"/>
      <c r="F200" s="224" t="s">
        <v>684</v>
      </c>
      <c r="G200" s="40"/>
      <c r="H200" s="40"/>
      <c r="I200" s="225"/>
      <c r="J200" s="40"/>
      <c r="K200" s="40"/>
      <c r="L200" s="44"/>
      <c r="M200" s="226"/>
      <c r="N200" s="227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145</v>
      </c>
      <c r="AU200" s="17" t="s">
        <v>80</v>
      </c>
    </row>
    <row r="201" s="2" customFormat="1" ht="24.15" customHeight="1">
      <c r="A201" s="38"/>
      <c r="B201" s="39"/>
      <c r="C201" s="210" t="s">
        <v>183</v>
      </c>
      <c r="D201" s="210" t="s">
        <v>139</v>
      </c>
      <c r="E201" s="211" t="s">
        <v>685</v>
      </c>
      <c r="F201" s="212" t="s">
        <v>686</v>
      </c>
      <c r="G201" s="213" t="s">
        <v>295</v>
      </c>
      <c r="H201" s="214">
        <v>2</v>
      </c>
      <c r="I201" s="215"/>
      <c r="J201" s="216">
        <f>ROUND(I201*H201,2)</f>
        <v>0</v>
      </c>
      <c r="K201" s="212" t="s">
        <v>143</v>
      </c>
      <c r="L201" s="44"/>
      <c r="M201" s="217" t="s">
        <v>1</v>
      </c>
      <c r="N201" s="218" t="s">
        <v>38</v>
      </c>
      <c r="O201" s="91"/>
      <c r="P201" s="219">
        <f>O201*H201</f>
        <v>0</v>
      </c>
      <c r="Q201" s="219">
        <v>1.2500000000000001E-06</v>
      </c>
      <c r="R201" s="219">
        <f>Q201*H201</f>
        <v>2.5000000000000002E-06</v>
      </c>
      <c r="S201" s="219">
        <v>0</v>
      </c>
      <c r="T201" s="22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1" t="s">
        <v>144</v>
      </c>
      <c r="AT201" s="221" t="s">
        <v>139</v>
      </c>
      <c r="AU201" s="221" t="s">
        <v>80</v>
      </c>
      <c r="AY201" s="17" t="s">
        <v>138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7" t="s">
        <v>80</v>
      </c>
      <c r="BK201" s="222">
        <f>ROUND(I201*H201,2)</f>
        <v>0</v>
      </c>
      <c r="BL201" s="17" t="s">
        <v>144</v>
      </c>
      <c r="BM201" s="221" t="s">
        <v>235</v>
      </c>
    </row>
    <row r="202" s="2" customFormat="1">
      <c r="A202" s="38"/>
      <c r="B202" s="39"/>
      <c r="C202" s="40"/>
      <c r="D202" s="223" t="s">
        <v>145</v>
      </c>
      <c r="E202" s="40"/>
      <c r="F202" s="224" t="s">
        <v>687</v>
      </c>
      <c r="G202" s="40"/>
      <c r="H202" s="40"/>
      <c r="I202" s="225"/>
      <c r="J202" s="40"/>
      <c r="K202" s="40"/>
      <c r="L202" s="44"/>
      <c r="M202" s="226"/>
      <c r="N202" s="227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145</v>
      </c>
      <c r="AU202" s="17" t="s">
        <v>80</v>
      </c>
    </row>
    <row r="203" s="2" customFormat="1">
      <c r="A203" s="38"/>
      <c r="B203" s="39"/>
      <c r="C203" s="40"/>
      <c r="D203" s="228" t="s">
        <v>147</v>
      </c>
      <c r="E203" s="40"/>
      <c r="F203" s="229" t="s">
        <v>688</v>
      </c>
      <c r="G203" s="40"/>
      <c r="H203" s="40"/>
      <c r="I203" s="225"/>
      <c r="J203" s="40"/>
      <c r="K203" s="40"/>
      <c r="L203" s="44"/>
      <c r="M203" s="226"/>
      <c r="N203" s="227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147</v>
      </c>
      <c r="AU203" s="17" t="s">
        <v>80</v>
      </c>
    </row>
    <row r="204" s="2" customFormat="1" ht="16.5" customHeight="1">
      <c r="A204" s="38"/>
      <c r="B204" s="39"/>
      <c r="C204" s="269" t="s">
        <v>168</v>
      </c>
      <c r="D204" s="269" t="s">
        <v>391</v>
      </c>
      <c r="E204" s="270" t="s">
        <v>689</v>
      </c>
      <c r="F204" s="271" t="s">
        <v>690</v>
      </c>
      <c r="G204" s="272" t="s">
        <v>295</v>
      </c>
      <c r="H204" s="273">
        <v>2</v>
      </c>
      <c r="I204" s="274"/>
      <c r="J204" s="275">
        <f>ROUND(I204*H204,2)</f>
        <v>0</v>
      </c>
      <c r="K204" s="271" t="s">
        <v>143</v>
      </c>
      <c r="L204" s="276"/>
      <c r="M204" s="277" t="s">
        <v>1</v>
      </c>
      <c r="N204" s="278" t="s">
        <v>38</v>
      </c>
      <c r="O204" s="91"/>
      <c r="P204" s="219">
        <f>O204*H204</f>
        <v>0</v>
      </c>
      <c r="Q204" s="219">
        <v>0.00080000000000000004</v>
      </c>
      <c r="R204" s="219">
        <f>Q204*H204</f>
        <v>0.0016000000000000001</v>
      </c>
      <c r="S204" s="219">
        <v>0</v>
      </c>
      <c r="T204" s="22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1" t="s">
        <v>168</v>
      </c>
      <c r="AT204" s="221" t="s">
        <v>391</v>
      </c>
      <c r="AU204" s="221" t="s">
        <v>80</v>
      </c>
      <c r="AY204" s="17" t="s">
        <v>138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7" t="s">
        <v>80</v>
      </c>
      <c r="BK204" s="222">
        <f>ROUND(I204*H204,2)</f>
        <v>0</v>
      </c>
      <c r="BL204" s="17" t="s">
        <v>144</v>
      </c>
      <c r="BM204" s="221" t="s">
        <v>241</v>
      </c>
    </row>
    <row r="205" s="2" customFormat="1">
      <c r="A205" s="38"/>
      <c r="B205" s="39"/>
      <c r="C205" s="40"/>
      <c r="D205" s="223" t="s">
        <v>145</v>
      </c>
      <c r="E205" s="40"/>
      <c r="F205" s="224" t="s">
        <v>690</v>
      </c>
      <c r="G205" s="40"/>
      <c r="H205" s="40"/>
      <c r="I205" s="225"/>
      <c r="J205" s="40"/>
      <c r="K205" s="40"/>
      <c r="L205" s="44"/>
      <c r="M205" s="226"/>
      <c r="N205" s="227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145</v>
      </c>
      <c r="AU205" s="17" t="s">
        <v>80</v>
      </c>
    </row>
    <row r="206" s="2" customFormat="1" ht="21.75" customHeight="1">
      <c r="A206" s="38"/>
      <c r="B206" s="39"/>
      <c r="C206" s="210" t="s">
        <v>194</v>
      </c>
      <c r="D206" s="210" t="s">
        <v>139</v>
      </c>
      <c r="E206" s="211" t="s">
        <v>691</v>
      </c>
      <c r="F206" s="212" t="s">
        <v>692</v>
      </c>
      <c r="G206" s="213" t="s">
        <v>295</v>
      </c>
      <c r="H206" s="214">
        <v>2</v>
      </c>
      <c r="I206" s="215"/>
      <c r="J206" s="216">
        <f>ROUND(I206*H206,2)</f>
        <v>0</v>
      </c>
      <c r="K206" s="212" t="s">
        <v>143</v>
      </c>
      <c r="L206" s="44"/>
      <c r="M206" s="217" t="s">
        <v>1</v>
      </c>
      <c r="N206" s="218" t="s">
        <v>38</v>
      </c>
      <c r="O206" s="91"/>
      <c r="P206" s="219">
        <f>O206*H206</f>
        <v>0</v>
      </c>
      <c r="Q206" s="219">
        <v>0.00061859999999999997</v>
      </c>
      <c r="R206" s="219">
        <f>Q206*H206</f>
        <v>0.0012371999999999999</v>
      </c>
      <c r="S206" s="219">
        <v>0</v>
      </c>
      <c r="T206" s="22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1" t="s">
        <v>144</v>
      </c>
      <c r="AT206" s="221" t="s">
        <v>139</v>
      </c>
      <c r="AU206" s="221" t="s">
        <v>80</v>
      </c>
      <c r="AY206" s="17" t="s">
        <v>138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7" t="s">
        <v>80</v>
      </c>
      <c r="BK206" s="222">
        <f>ROUND(I206*H206,2)</f>
        <v>0</v>
      </c>
      <c r="BL206" s="17" t="s">
        <v>144</v>
      </c>
      <c r="BM206" s="221" t="s">
        <v>319</v>
      </c>
    </row>
    <row r="207" s="2" customFormat="1">
      <c r="A207" s="38"/>
      <c r="B207" s="39"/>
      <c r="C207" s="40"/>
      <c r="D207" s="223" t="s">
        <v>145</v>
      </c>
      <c r="E207" s="40"/>
      <c r="F207" s="224" t="s">
        <v>693</v>
      </c>
      <c r="G207" s="40"/>
      <c r="H207" s="40"/>
      <c r="I207" s="225"/>
      <c r="J207" s="40"/>
      <c r="K207" s="40"/>
      <c r="L207" s="44"/>
      <c r="M207" s="226"/>
      <c r="N207" s="227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145</v>
      </c>
      <c r="AU207" s="17" t="s">
        <v>80</v>
      </c>
    </row>
    <row r="208" s="2" customFormat="1">
      <c r="A208" s="38"/>
      <c r="B208" s="39"/>
      <c r="C208" s="40"/>
      <c r="D208" s="228" t="s">
        <v>147</v>
      </c>
      <c r="E208" s="40"/>
      <c r="F208" s="229" t="s">
        <v>694</v>
      </c>
      <c r="G208" s="40"/>
      <c r="H208" s="40"/>
      <c r="I208" s="225"/>
      <c r="J208" s="40"/>
      <c r="K208" s="40"/>
      <c r="L208" s="44"/>
      <c r="M208" s="226"/>
      <c r="N208" s="227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147</v>
      </c>
      <c r="AU208" s="17" t="s">
        <v>80</v>
      </c>
    </row>
    <row r="209" s="2" customFormat="1" ht="24.15" customHeight="1">
      <c r="A209" s="38"/>
      <c r="B209" s="39"/>
      <c r="C209" s="210" t="s">
        <v>174</v>
      </c>
      <c r="D209" s="210" t="s">
        <v>139</v>
      </c>
      <c r="E209" s="211" t="s">
        <v>695</v>
      </c>
      <c r="F209" s="212" t="s">
        <v>696</v>
      </c>
      <c r="G209" s="213" t="s">
        <v>295</v>
      </c>
      <c r="H209" s="214">
        <v>4</v>
      </c>
      <c r="I209" s="215"/>
      <c r="J209" s="216">
        <f>ROUND(I209*H209,2)</f>
        <v>0</v>
      </c>
      <c r="K209" s="212" t="s">
        <v>143</v>
      </c>
      <c r="L209" s="44"/>
      <c r="M209" s="217" t="s">
        <v>1</v>
      </c>
      <c r="N209" s="218" t="s">
        <v>38</v>
      </c>
      <c r="O209" s="91"/>
      <c r="P209" s="219">
        <f>O209*H209</f>
        <v>0</v>
      </c>
      <c r="Q209" s="219">
        <v>0.10661</v>
      </c>
      <c r="R209" s="219">
        <f>Q209*H209</f>
        <v>0.42643999999999999</v>
      </c>
      <c r="S209" s="219">
        <v>0</v>
      </c>
      <c r="T209" s="22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1" t="s">
        <v>144</v>
      </c>
      <c r="AT209" s="221" t="s">
        <v>139</v>
      </c>
      <c r="AU209" s="221" t="s">
        <v>80</v>
      </c>
      <c r="AY209" s="17" t="s">
        <v>138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7" t="s">
        <v>80</v>
      </c>
      <c r="BK209" s="222">
        <f>ROUND(I209*H209,2)</f>
        <v>0</v>
      </c>
      <c r="BL209" s="17" t="s">
        <v>144</v>
      </c>
      <c r="BM209" s="221" t="s">
        <v>358</v>
      </c>
    </row>
    <row r="210" s="2" customFormat="1">
      <c r="A210" s="38"/>
      <c r="B210" s="39"/>
      <c r="C210" s="40"/>
      <c r="D210" s="223" t="s">
        <v>145</v>
      </c>
      <c r="E210" s="40"/>
      <c r="F210" s="224" t="s">
        <v>697</v>
      </c>
      <c r="G210" s="40"/>
      <c r="H210" s="40"/>
      <c r="I210" s="225"/>
      <c r="J210" s="40"/>
      <c r="K210" s="40"/>
      <c r="L210" s="44"/>
      <c r="M210" s="226"/>
      <c r="N210" s="227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145</v>
      </c>
      <c r="AU210" s="17" t="s">
        <v>80</v>
      </c>
    </row>
    <row r="211" s="2" customFormat="1">
      <c r="A211" s="38"/>
      <c r="B211" s="39"/>
      <c r="C211" s="40"/>
      <c r="D211" s="228" t="s">
        <v>147</v>
      </c>
      <c r="E211" s="40"/>
      <c r="F211" s="229" t="s">
        <v>698</v>
      </c>
      <c r="G211" s="40"/>
      <c r="H211" s="40"/>
      <c r="I211" s="225"/>
      <c r="J211" s="40"/>
      <c r="K211" s="40"/>
      <c r="L211" s="44"/>
      <c r="M211" s="226"/>
      <c r="N211" s="227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147</v>
      </c>
      <c r="AU211" s="17" t="s">
        <v>80</v>
      </c>
    </row>
    <row r="212" s="2" customFormat="1" ht="24.15" customHeight="1">
      <c r="A212" s="38"/>
      <c r="B212" s="39"/>
      <c r="C212" s="210" t="s">
        <v>191</v>
      </c>
      <c r="D212" s="210" t="s">
        <v>139</v>
      </c>
      <c r="E212" s="211" t="s">
        <v>699</v>
      </c>
      <c r="F212" s="212" t="s">
        <v>700</v>
      </c>
      <c r="G212" s="213" t="s">
        <v>295</v>
      </c>
      <c r="H212" s="214">
        <v>4</v>
      </c>
      <c r="I212" s="215"/>
      <c r="J212" s="216">
        <f>ROUND(I212*H212,2)</f>
        <v>0</v>
      </c>
      <c r="K212" s="212" t="s">
        <v>143</v>
      </c>
      <c r="L212" s="44"/>
      <c r="M212" s="217" t="s">
        <v>1</v>
      </c>
      <c r="N212" s="218" t="s">
        <v>38</v>
      </c>
      <c r="O212" s="91"/>
      <c r="P212" s="219">
        <f>O212*H212</f>
        <v>0</v>
      </c>
      <c r="Q212" s="219">
        <v>0.036366029699999997</v>
      </c>
      <c r="R212" s="219">
        <f>Q212*H212</f>
        <v>0.14546411879999999</v>
      </c>
      <c r="S212" s="219">
        <v>0</v>
      </c>
      <c r="T212" s="22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1" t="s">
        <v>144</v>
      </c>
      <c r="AT212" s="221" t="s">
        <v>139</v>
      </c>
      <c r="AU212" s="221" t="s">
        <v>80</v>
      </c>
      <c r="AY212" s="17" t="s">
        <v>138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7" t="s">
        <v>80</v>
      </c>
      <c r="BK212" s="222">
        <f>ROUND(I212*H212,2)</f>
        <v>0</v>
      </c>
      <c r="BL212" s="17" t="s">
        <v>144</v>
      </c>
      <c r="BM212" s="221" t="s">
        <v>362</v>
      </c>
    </row>
    <row r="213" s="2" customFormat="1">
      <c r="A213" s="38"/>
      <c r="B213" s="39"/>
      <c r="C213" s="40"/>
      <c r="D213" s="223" t="s">
        <v>145</v>
      </c>
      <c r="E213" s="40"/>
      <c r="F213" s="224" t="s">
        <v>701</v>
      </c>
      <c r="G213" s="40"/>
      <c r="H213" s="40"/>
      <c r="I213" s="225"/>
      <c r="J213" s="40"/>
      <c r="K213" s="40"/>
      <c r="L213" s="44"/>
      <c r="M213" s="226"/>
      <c r="N213" s="227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145</v>
      </c>
      <c r="AU213" s="17" t="s">
        <v>80</v>
      </c>
    </row>
    <row r="214" s="2" customFormat="1">
      <c r="A214" s="38"/>
      <c r="B214" s="39"/>
      <c r="C214" s="40"/>
      <c r="D214" s="228" t="s">
        <v>147</v>
      </c>
      <c r="E214" s="40"/>
      <c r="F214" s="229" t="s">
        <v>702</v>
      </c>
      <c r="G214" s="40"/>
      <c r="H214" s="40"/>
      <c r="I214" s="225"/>
      <c r="J214" s="40"/>
      <c r="K214" s="40"/>
      <c r="L214" s="44"/>
      <c r="M214" s="226"/>
      <c r="N214" s="227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147</v>
      </c>
      <c r="AU214" s="17" t="s">
        <v>80</v>
      </c>
    </row>
    <row r="215" s="2" customFormat="1" ht="33" customHeight="1">
      <c r="A215" s="38"/>
      <c r="B215" s="39"/>
      <c r="C215" s="210" t="s">
        <v>229</v>
      </c>
      <c r="D215" s="210" t="s">
        <v>139</v>
      </c>
      <c r="E215" s="211" t="s">
        <v>703</v>
      </c>
      <c r="F215" s="212" t="s">
        <v>704</v>
      </c>
      <c r="G215" s="213" t="s">
        <v>295</v>
      </c>
      <c r="H215" s="214">
        <v>4</v>
      </c>
      <c r="I215" s="215"/>
      <c r="J215" s="216">
        <f>ROUND(I215*H215,2)</f>
        <v>0</v>
      </c>
      <c r="K215" s="212" t="s">
        <v>143</v>
      </c>
      <c r="L215" s="44"/>
      <c r="M215" s="217" t="s">
        <v>1</v>
      </c>
      <c r="N215" s="218" t="s">
        <v>38</v>
      </c>
      <c r="O215" s="91"/>
      <c r="P215" s="219">
        <f>O215*H215</f>
        <v>0</v>
      </c>
      <c r="Q215" s="219">
        <v>0.092920000000000003</v>
      </c>
      <c r="R215" s="219">
        <f>Q215*H215</f>
        <v>0.37168000000000001</v>
      </c>
      <c r="S215" s="219">
        <v>0</v>
      </c>
      <c r="T215" s="22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1" t="s">
        <v>144</v>
      </c>
      <c r="AT215" s="221" t="s">
        <v>139</v>
      </c>
      <c r="AU215" s="221" t="s">
        <v>80</v>
      </c>
      <c r="AY215" s="17" t="s">
        <v>138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7" t="s">
        <v>80</v>
      </c>
      <c r="BK215" s="222">
        <f>ROUND(I215*H215,2)</f>
        <v>0</v>
      </c>
      <c r="BL215" s="17" t="s">
        <v>144</v>
      </c>
      <c r="BM215" s="221" t="s">
        <v>364</v>
      </c>
    </row>
    <row r="216" s="2" customFormat="1">
      <c r="A216" s="38"/>
      <c r="B216" s="39"/>
      <c r="C216" s="40"/>
      <c r="D216" s="223" t="s">
        <v>145</v>
      </c>
      <c r="E216" s="40"/>
      <c r="F216" s="224" t="s">
        <v>705</v>
      </c>
      <c r="G216" s="40"/>
      <c r="H216" s="40"/>
      <c r="I216" s="225"/>
      <c r="J216" s="40"/>
      <c r="K216" s="40"/>
      <c r="L216" s="44"/>
      <c r="M216" s="226"/>
      <c r="N216" s="227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145</v>
      </c>
      <c r="AU216" s="17" t="s">
        <v>80</v>
      </c>
    </row>
    <row r="217" s="2" customFormat="1">
      <c r="A217" s="38"/>
      <c r="B217" s="39"/>
      <c r="C217" s="40"/>
      <c r="D217" s="228" t="s">
        <v>147</v>
      </c>
      <c r="E217" s="40"/>
      <c r="F217" s="229" t="s">
        <v>706</v>
      </c>
      <c r="G217" s="40"/>
      <c r="H217" s="40"/>
      <c r="I217" s="225"/>
      <c r="J217" s="40"/>
      <c r="K217" s="40"/>
      <c r="L217" s="44"/>
      <c r="M217" s="226"/>
      <c r="N217" s="227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147</v>
      </c>
      <c r="AU217" s="17" t="s">
        <v>80</v>
      </c>
    </row>
    <row r="218" s="2" customFormat="1" ht="24.15" customHeight="1">
      <c r="A218" s="38"/>
      <c r="B218" s="39"/>
      <c r="C218" s="210" t="s">
        <v>197</v>
      </c>
      <c r="D218" s="210" t="s">
        <v>139</v>
      </c>
      <c r="E218" s="211" t="s">
        <v>707</v>
      </c>
      <c r="F218" s="212" t="s">
        <v>708</v>
      </c>
      <c r="G218" s="213" t="s">
        <v>295</v>
      </c>
      <c r="H218" s="214">
        <v>4</v>
      </c>
      <c r="I218" s="215"/>
      <c r="J218" s="216">
        <f>ROUND(I218*H218,2)</f>
        <v>0</v>
      </c>
      <c r="K218" s="212" t="s">
        <v>143</v>
      </c>
      <c r="L218" s="44"/>
      <c r="M218" s="217" t="s">
        <v>1</v>
      </c>
      <c r="N218" s="218" t="s">
        <v>38</v>
      </c>
      <c r="O218" s="91"/>
      <c r="P218" s="219">
        <f>O218*H218</f>
        <v>0</v>
      </c>
      <c r="Q218" s="219">
        <v>0</v>
      </c>
      <c r="R218" s="219">
        <f>Q218*H218</f>
        <v>0</v>
      </c>
      <c r="S218" s="219">
        <v>0</v>
      </c>
      <c r="T218" s="22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1" t="s">
        <v>144</v>
      </c>
      <c r="AT218" s="221" t="s">
        <v>139</v>
      </c>
      <c r="AU218" s="221" t="s">
        <v>80</v>
      </c>
      <c r="AY218" s="17" t="s">
        <v>138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7" t="s">
        <v>80</v>
      </c>
      <c r="BK218" s="222">
        <f>ROUND(I218*H218,2)</f>
        <v>0</v>
      </c>
      <c r="BL218" s="17" t="s">
        <v>144</v>
      </c>
      <c r="BM218" s="221" t="s">
        <v>325</v>
      </c>
    </row>
    <row r="219" s="2" customFormat="1">
      <c r="A219" s="38"/>
      <c r="B219" s="39"/>
      <c r="C219" s="40"/>
      <c r="D219" s="223" t="s">
        <v>145</v>
      </c>
      <c r="E219" s="40"/>
      <c r="F219" s="224" t="s">
        <v>709</v>
      </c>
      <c r="G219" s="40"/>
      <c r="H219" s="40"/>
      <c r="I219" s="225"/>
      <c r="J219" s="40"/>
      <c r="K219" s="40"/>
      <c r="L219" s="44"/>
      <c r="M219" s="226"/>
      <c r="N219" s="227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145</v>
      </c>
      <c r="AU219" s="17" t="s">
        <v>80</v>
      </c>
    </row>
    <row r="220" s="2" customFormat="1">
      <c r="A220" s="38"/>
      <c r="B220" s="39"/>
      <c r="C220" s="40"/>
      <c r="D220" s="228" t="s">
        <v>147</v>
      </c>
      <c r="E220" s="40"/>
      <c r="F220" s="229" t="s">
        <v>710</v>
      </c>
      <c r="G220" s="40"/>
      <c r="H220" s="40"/>
      <c r="I220" s="225"/>
      <c r="J220" s="40"/>
      <c r="K220" s="40"/>
      <c r="L220" s="44"/>
      <c r="M220" s="226"/>
      <c r="N220" s="227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147</v>
      </c>
      <c r="AU220" s="17" t="s">
        <v>80</v>
      </c>
    </row>
    <row r="221" s="2" customFormat="1" ht="21.75" customHeight="1">
      <c r="A221" s="38"/>
      <c r="B221" s="39"/>
      <c r="C221" s="210" t="s">
        <v>635</v>
      </c>
      <c r="D221" s="210" t="s">
        <v>139</v>
      </c>
      <c r="E221" s="211" t="s">
        <v>711</v>
      </c>
      <c r="F221" s="212" t="s">
        <v>712</v>
      </c>
      <c r="G221" s="213" t="s">
        <v>250</v>
      </c>
      <c r="H221" s="214">
        <v>164.15000000000001</v>
      </c>
      <c r="I221" s="215"/>
      <c r="J221" s="216">
        <f>ROUND(I221*H221,2)</f>
        <v>0</v>
      </c>
      <c r="K221" s="212" t="s">
        <v>143</v>
      </c>
      <c r="L221" s="44"/>
      <c r="M221" s="217" t="s">
        <v>1</v>
      </c>
      <c r="N221" s="218" t="s">
        <v>38</v>
      </c>
      <c r="O221" s="91"/>
      <c r="P221" s="219">
        <f>O221*H221</f>
        <v>0</v>
      </c>
      <c r="Q221" s="219">
        <v>0.000126</v>
      </c>
      <c r="R221" s="219">
        <f>Q221*H221</f>
        <v>0.020682900000000001</v>
      </c>
      <c r="S221" s="219">
        <v>0</v>
      </c>
      <c r="T221" s="22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1" t="s">
        <v>144</v>
      </c>
      <c r="AT221" s="221" t="s">
        <v>139</v>
      </c>
      <c r="AU221" s="221" t="s">
        <v>80</v>
      </c>
      <c r="AY221" s="17" t="s">
        <v>138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7" t="s">
        <v>80</v>
      </c>
      <c r="BK221" s="222">
        <f>ROUND(I221*H221,2)</f>
        <v>0</v>
      </c>
      <c r="BL221" s="17" t="s">
        <v>144</v>
      </c>
      <c r="BM221" s="221" t="s">
        <v>330</v>
      </c>
    </row>
    <row r="222" s="2" customFormat="1">
      <c r="A222" s="38"/>
      <c r="B222" s="39"/>
      <c r="C222" s="40"/>
      <c r="D222" s="223" t="s">
        <v>145</v>
      </c>
      <c r="E222" s="40"/>
      <c r="F222" s="224" t="s">
        <v>713</v>
      </c>
      <c r="G222" s="40"/>
      <c r="H222" s="40"/>
      <c r="I222" s="225"/>
      <c r="J222" s="40"/>
      <c r="K222" s="40"/>
      <c r="L222" s="44"/>
      <c r="M222" s="226"/>
      <c r="N222" s="227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145</v>
      </c>
      <c r="AU222" s="17" t="s">
        <v>80</v>
      </c>
    </row>
    <row r="223" s="2" customFormat="1">
      <c r="A223" s="38"/>
      <c r="B223" s="39"/>
      <c r="C223" s="40"/>
      <c r="D223" s="228" t="s">
        <v>147</v>
      </c>
      <c r="E223" s="40"/>
      <c r="F223" s="229" t="s">
        <v>714</v>
      </c>
      <c r="G223" s="40"/>
      <c r="H223" s="40"/>
      <c r="I223" s="225"/>
      <c r="J223" s="40"/>
      <c r="K223" s="40"/>
      <c r="L223" s="44"/>
      <c r="M223" s="226"/>
      <c r="N223" s="227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147</v>
      </c>
      <c r="AU223" s="17" t="s">
        <v>80</v>
      </c>
    </row>
    <row r="224" s="2" customFormat="1" ht="21.75" customHeight="1">
      <c r="A224" s="38"/>
      <c r="B224" s="39"/>
      <c r="C224" s="210" t="s">
        <v>642</v>
      </c>
      <c r="D224" s="210" t="s">
        <v>139</v>
      </c>
      <c r="E224" s="211" t="s">
        <v>715</v>
      </c>
      <c r="F224" s="212" t="s">
        <v>716</v>
      </c>
      <c r="G224" s="213" t="s">
        <v>250</v>
      </c>
      <c r="H224" s="214">
        <v>164.15000000000001</v>
      </c>
      <c r="I224" s="215"/>
      <c r="J224" s="216">
        <f>ROUND(I224*H224,2)</f>
        <v>0</v>
      </c>
      <c r="K224" s="212" t="s">
        <v>143</v>
      </c>
      <c r="L224" s="44"/>
      <c r="M224" s="217" t="s">
        <v>1</v>
      </c>
      <c r="N224" s="218" t="s">
        <v>38</v>
      </c>
      <c r="O224" s="91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1" t="s">
        <v>144</v>
      </c>
      <c r="AT224" s="221" t="s">
        <v>139</v>
      </c>
      <c r="AU224" s="221" t="s">
        <v>80</v>
      </c>
      <c r="AY224" s="17" t="s">
        <v>138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7" t="s">
        <v>80</v>
      </c>
      <c r="BK224" s="222">
        <f>ROUND(I224*H224,2)</f>
        <v>0</v>
      </c>
      <c r="BL224" s="17" t="s">
        <v>144</v>
      </c>
      <c r="BM224" s="221" t="s">
        <v>534</v>
      </c>
    </row>
    <row r="225" s="2" customFormat="1">
      <c r="A225" s="38"/>
      <c r="B225" s="39"/>
      <c r="C225" s="40"/>
      <c r="D225" s="223" t="s">
        <v>145</v>
      </c>
      <c r="E225" s="40"/>
      <c r="F225" s="224" t="s">
        <v>717</v>
      </c>
      <c r="G225" s="40"/>
      <c r="H225" s="40"/>
      <c r="I225" s="225"/>
      <c r="J225" s="40"/>
      <c r="K225" s="40"/>
      <c r="L225" s="44"/>
      <c r="M225" s="226"/>
      <c r="N225" s="227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145</v>
      </c>
      <c r="AU225" s="17" t="s">
        <v>80</v>
      </c>
    </row>
    <row r="226" s="2" customFormat="1">
      <c r="A226" s="38"/>
      <c r="B226" s="39"/>
      <c r="C226" s="40"/>
      <c r="D226" s="228" t="s">
        <v>147</v>
      </c>
      <c r="E226" s="40"/>
      <c r="F226" s="229" t="s">
        <v>718</v>
      </c>
      <c r="G226" s="40"/>
      <c r="H226" s="40"/>
      <c r="I226" s="225"/>
      <c r="J226" s="40"/>
      <c r="K226" s="40"/>
      <c r="L226" s="44"/>
      <c r="M226" s="226"/>
      <c r="N226" s="227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147</v>
      </c>
      <c r="AU226" s="17" t="s">
        <v>80</v>
      </c>
    </row>
    <row r="227" s="2" customFormat="1" ht="24.15" customHeight="1">
      <c r="A227" s="38"/>
      <c r="B227" s="39"/>
      <c r="C227" s="210" t="s">
        <v>719</v>
      </c>
      <c r="D227" s="210" t="s">
        <v>139</v>
      </c>
      <c r="E227" s="211" t="s">
        <v>720</v>
      </c>
      <c r="F227" s="212" t="s">
        <v>721</v>
      </c>
      <c r="G227" s="213" t="s">
        <v>295</v>
      </c>
      <c r="H227" s="214">
        <v>4</v>
      </c>
      <c r="I227" s="215"/>
      <c r="J227" s="216">
        <f>ROUND(I227*H227,2)</f>
        <v>0</v>
      </c>
      <c r="K227" s="212" t="s">
        <v>1</v>
      </c>
      <c r="L227" s="44"/>
      <c r="M227" s="217" t="s">
        <v>1</v>
      </c>
      <c r="N227" s="218" t="s">
        <v>38</v>
      </c>
      <c r="O227" s="91"/>
      <c r="P227" s="219">
        <f>O227*H227</f>
        <v>0</v>
      </c>
      <c r="Q227" s="219">
        <v>0.34089999999999998</v>
      </c>
      <c r="R227" s="219">
        <f>Q227*H227</f>
        <v>1.3635999999999999</v>
      </c>
      <c r="S227" s="219">
        <v>0</v>
      </c>
      <c r="T227" s="22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1" t="s">
        <v>144</v>
      </c>
      <c r="AT227" s="221" t="s">
        <v>139</v>
      </c>
      <c r="AU227" s="221" t="s">
        <v>80</v>
      </c>
      <c r="AY227" s="17" t="s">
        <v>138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7" t="s">
        <v>80</v>
      </c>
      <c r="BK227" s="222">
        <f>ROUND(I227*H227,2)</f>
        <v>0</v>
      </c>
      <c r="BL227" s="17" t="s">
        <v>144</v>
      </c>
      <c r="BM227" s="221" t="s">
        <v>540</v>
      </c>
    </row>
    <row r="228" s="2" customFormat="1">
      <c r="A228" s="38"/>
      <c r="B228" s="39"/>
      <c r="C228" s="40"/>
      <c r="D228" s="223" t="s">
        <v>145</v>
      </c>
      <c r="E228" s="40"/>
      <c r="F228" s="224" t="s">
        <v>721</v>
      </c>
      <c r="G228" s="40"/>
      <c r="H228" s="40"/>
      <c r="I228" s="225"/>
      <c r="J228" s="40"/>
      <c r="K228" s="40"/>
      <c r="L228" s="44"/>
      <c r="M228" s="226"/>
      <c r="N228" s="227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145</v>
      </c>
      <c r="AU228" s="17" t="s">
        <v>80</v>
      </c>
    </row>
    <row r="229" s="2" customFormat="1" ht="24.15" customHeight="1">
      <c r="A229" s="38"/>
      <c r="B229" s="39"/>
      <c r="C229" s="269" t="s">
        <v>238</v>
      </c>
      <c r="D229" s="269" t="s">
        <v>391</v>
      </c>
      <c r="E229" s="270" t="s">
        <v>722</v>
      </c>
      <c r="F229" s="271" t="s">
        <v>723</v>
      </c>
      <c r="G229" s="272" t="s">
        <v>295</v>
      </c>
      <c r="H229" s="273">
        <v>4</v>
      </c>
      <c r="I229" s="274"/>
      <c r="J229" s="275">
        <f>ROUND(I229*H229,2)</f>
        <v>0</v>
      </c>
      <c r="K229" s="271" t="s">
        <v>143</v>
      </c>
      <c r="L229" s="276"/>
      <c r="M229" s="277" t="s">
        <v>1</v>
      </c>
      <c r="N229" s="278" t="s">
        <v>38</v>
      </c>
      <c r="O229" s="91"/>
      <c r="P229" s="219">
        <f>O229*H229</f>
        <v>0</v>
      </c>
      <c r="Q229" s="219">
        <v>0.071999999999999995</v>
      </c>
      <c r="R229" s="219">
        <f>Q229*H229</f>
        <v>0.28799999999999998</v>
      </c>
      <c r="S229" s="219">
        <v>0</v>
      </c>
      <c r="T229" s="22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1" t="s">
        <v>168</v>
      </c>
      <c r="AT229" s="221" t="s">
        <v>391</v>
      </c>
      <c r="AU229" s="221" t="s">
        <v>80</v>
      </c>
      <c r="AY229" s="17" t="s">
        <v>138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7" t="s">
        <v>80</v>
      </c>
      <c r="BK229" s="222">
        <f>ROUND(I229*H229,2)</f>
        <v>0</v>
      </c>
      <c r="BL229" s="17" t="s">
        <v>144</v>
      </c>
      <c r="BM229" s="221" t="s">
        <v>546</v>
      </c>
    </row>
    <row r="230" s="2" customFormat="1">
      <c r="A230" s="38"/>
      <c r="B230" s="39"/>
      <c r="C230" s="40"/>
      <c r="D230" s="223" t="s">
        <v>145</v>
      </c>
      <c r="E230" s="40"/>
      <c r="F230" s="224" t="s">
        <v>723</v>
      </c>
      <c r="G230" s="40"/>
      <c r="H230" s="40"/>
      <c r="I230" s="225"/>
      <c r="J230" s="40"/>
      <c r="K230" s="40"/>
      <c r="L230" s="44"/>
      <c r="M230" s="226"/>
      <c r="N230" s="227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145</v>
      </c>
      <c r="AU230" s="17" t="s">
        <v>80</v>
      </c>
    </row>
    <row r="231" s="2" customFormat="1" ht="16.5" customHeight="1">
      <c r="A231" s="38"/>
      <c r="B231" s="39"/>
      <c r="C231" s="269" t="s">
        <v>724</v>
      </c>
      <c r="D231" s="269" t="s">
        <v>391</v>
      </c>
      <c r="E231" s="270" t="s">
        <v>725</v>
      </c>
      <c r="F231" s="271" t="s">
        <v>726</v>
      </c>
      <c r="G231" s="272" t="s">
        <v>295</v>
      </c>
      <c r="H231" s="273">
        <v>4</v>
      </c>
      <c r="I231" s="274"/>
      <c r="J231" s="275">
        <f>ROUND(I231*H231,2)</f>
        <v>0</v>
      </c>
      <c r="K231" s="271" t="s">
        <v>143</v>
      </c>
      <c r="L231" s="276"/>
      <c r="M231" s="277" t="s">
        <v>1</v>
      </c>
      <c r="N231" s="278" t="s">
        <v>38</v>
      </c>
      <c r="O231" s="91"/>
      <c r="P231" s="219">
        <f>O231*H231</f>
        <v>0</v>
      </c>
      <c r="Q231" s="219">
        <v>0.12</v>
      </c>
      <c r="R231" s="219">
        <f>Q231*H231</f>
        <v>0.47999999999999998</v>
      </c>
      <c r="S231" s="219">
        <v>0</v>
      </c>
      <c r="T231" s="22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1" t="s">
        <v>168</v>
      </c>
      <c r="AT231" s="221" t="s">
        <v>391</v>
      </c>
      <c r="AU231" s="221" t="s">
        <v>80</v>
      </c>
      <c r="AY231" s="17" t="s">
        <v>138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7" t="s">
        <v>80</v>
      </c>
      <c r="BK231" s="222">
        <f>ROUND(I231*H231,2)</f>
        <v>0</v>
      </c>
      <c r="BL231" s="17" t="s">
        <v>144</v>
      </c>
      <c r="BM231" s="221" t="s">
        <v>551</v>
      </c>
    </row>
    <row r="232" s="2" customFormat="1">
      <c r="A232" s="38"/>
      <c r="B232" s="39"/>
      <c r="C232" s="40"/>
      <c r="D232" s="223" t="s">
        <v>145</v>
      </c>
      <c r="E232" s="40"/>
      <c r="F232" s="224" t="s">
        <v>726</v>
      </c>
      <c r="G232" s="40"/>
      <c r="H232" s="40"/>
      <c r="I232" s="225"/>
      <c r="J232" s="40"/>
      <c r="K232" s="40"/>
      <c r="L232" s="44"/>
      <c r="M232" s="226"/>
      <c r="N232" s="227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145</v>
      </c>
      <c r="AU232" s="17" t="s">
        <v>80</v>
      </c>
    </row>
    <row r="233" s="2" customFormat="1" ht="16.5" customHeight="1">
      <c r="A233" s="38"/>
      <c r="B233" s="39"/>
      <c r="C233" s="269" t="s">
        <v>452</v>
      </c>
      <c r="D233" s="269" t="s">
        <v>391</v>
      </c>
      <c r="E233" s="270" t="s">
        <v>727</v>
      </c>
      <c r="F233" s="271" t="s">
        <v>728</v>
      </c>
      <c r="G233" s="272" t="s">
        <v>295</v>
      </c>
      <c r="H233" s="273">
        <v>4</v>
      </c>
      <c r="I233" s="274"/>
      <c r="J233" s="275">
        <f>ROUND(I233*H233,2)</f>
        <v>0</v>
      </c>
      <c r="K233" s="271" t="s">
        <v>143</v>
      </c>
      <c r="L233" s="276"/>
      <c r="M233" s="277" t="s">
        <v>1</v>
      </c>
      <c r="N233" s="278" t="s">
        <v>38</v>
      </c>
      <c r="O233" s="91"/>
      <c r="P233" s="219">
        <f>O233*H233</f>
        <v>0</v>
      </c>
      <c r="Q233" s="219">
        <v>0.059999999999999998</v>
      </c>
      <c r="R233" s="219">
        <f>Q233*H233</f>
        <v>0.23999999999999999</v>
      </c>
      <c r="S233" s="219">
        <v>0</v>
      </c>
      <c r="T233" s="22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1" t="s">
        <v>168</v>
      </c>
      <c r="AT233" s="221" t="s">
        <v>391</v>
      </c>
      <c r="AU233" s="221" t="s">
        <v>80</v>
      </c>
      <c r="AY233" s="17" t="s">
        <v>138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7" t="s">
        <v>80</v>
      </c>
      <c r="BK233" s="222">
        <f>ROUND(I233*H233,2)</f>
        <v>0</v>
      </c>
      <c r="BL233" s="17" t="s">
        <v>144</v>
      </c>
      <c r="BM233" s="221" t="s">
        <v>554</v>
      </c>
    </row>
    <row r="234" s="2" customFormat="1">
      <c r="A234" s="38"/>
      <c r="B234" s="39"/>
      <c r="C234" s="40"/>
      <c r="D234" s="223" t="s">
        <v>145</v>
      </c>
      <c r="E234" s="40"/>
      <c r="F234" s="224" t="s">
        <v>728</v>
      </c>
      <c r="G234" s="40"/>
      <c r="H234" s="40"/>
      <c r="I234" s="225"/>
      <c r="J234" s="40"/>
      <c r="K234" s="40"/>
      <c r="L234" s="44"/>
      <c r="M234" s="226"/>
      <c r="N234" s="227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145</v>
      </c>
      <c r="AU234" s="17" t="s">
        <v>80</v>
      </c>
    </row>
    <row r="235" s="2" customFormat="1" ht="16.5" customHeight="1">
      <c r="A235" s="38"/>
      <c r="B235" s="39"/>
      <c r="C235" s="269" t="s">
        <v>729</v>
      </c>
      <c r="D235" s="269" t="s">
        <v>391</v>
      </c>
      <c r="E235" s="270" t="s">
        <v>730</v>
      </c>
      <c r="F235" s="271" t="s">
        <v>731</v>
      </c>
      <c r="G235" s="272" t="s">
        <v>295</v>
      </c>
      <c r="H235" s="273">
        <v>4</v>
      </c>
      <c r="I235" s="274"/>
      <c r="J235" s="275">
        <f>ROUND(I235*H235,2)</f>
        <v>0</v>
      </c>
      <c r="K235" s="271" t="s">
        <v>143</v>
      </c>
      <c r="L235" s="276"/>
      <c r="M235" s="277" t="s">
        <v>1</v>
      </c>
      <c r="N235" s="278" t="s">
        <v>38</v>
      </c>
      <c r="O235" s="91"/>
      <c r="P235" s="219">
        <f>O235*H235</f>
        <v>0</v>
      </c>
      <c r="Q235" s="219">
        <v>0.10299999999999999</v>
      </c>
      <c r="R235" s="219">
        <f>Q235*H235</f>
        <v>0.41199999999999998</v>
      </c>
      <c r="S235" s="219">
        <v>0</v>
      </c>
      <c r="T235" s="22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1" t="s">
        <v>168</v>
      </c>
      <c r="AT235" s="221" t="s">
        <v>391</v>
      </c>
      <c r="AU235" s="221" t="s">
        <v>80</v>
      </c>
      <c r="AY235" s="17" t="s">
        <v>138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7" t="s">
        <v>80</v>
      </c>
      <c r="BK235" s="222">
        <f>ROUND(I235*H235,2)</f>
        <v>0</v>
      </c>
      <c r="BL235" s="17" t="s">
        <v>144</v>
      </c>
      <c r="BM235" s="221" t="s">
        <v>559</v>
      </c>
    </row>
    <row r="236" s="2" customFormat="1">
      <c r="A236" s="38"/>
      <c r="B236" s="39"/>
      <c r="C236" s="40"/>
      <c r="D236" s="223" t="s">
        <v>145</v>
      </c>
      <c r="E236" s="40"/>
      <c r="F236" s="224" t="s">
        <v>731</v>
      </c>
      <c r="G236" s="40"/>
      <c r="H236" s="40"/>
      <c r="I236" s="225"/>
      <c r="J236" s="40"/>
      <c r="K236" s="40"/>
      <c r="L236" s="44"/>
      <c r="M236" s="226"/>
      <c r="N236" s="227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145</v>
      </c>
      <c r="AU236" s="17" t="s">
        <v>80</v>
      </c>
    </row>
    <row r="237" s="2" customFormat="1" ht="16.5" customHeight="1">
      <c r="A237" s="38"/>
      <c r="B237" s="39"/>
      <c r="C237" s="210" t="s">
        <v>244</v>
      </c>
      <c r="D237" s="210" t="s">
        <v>139</v>
      </c>
      <c r="E237" s="211" t="s">
        <v>732</v>
      </c>
      <c r="F237" s="212" t="s">
        <v>733</v>
      </c>
      <c r="G237" s="213" t="s">
        <v>295</v>
      </c>
      <c r="H237" s="214">
        <v>4</v>
      </c>
      <c r="I237" s="215"/>
      <c r="J237" s="216">
        <f>ROUND(I237*H237,2)</f>
        <v>0</v>
      </c>
      <c r="K237" s="212" t="s">
        <v>143</v>
      </c>
      <c r="L237" s="44"/>
      <c r="M237" s="217" t="s">
        <v>1</v>
      </c>
      <c r="N237" s="218" t="s">
        <v>38</v>
      </c>
      <c r="O237" s="91"/>
      <c r="P237" s="219">
        <f>O237*H237</f>
        <v>0</v>
      </c>
      <c r="Q237" s="219">
        <v>0.0117</v>
      </c>
      <c r="R237" s="219">
        <f>Q237*H237</f>
        <v>0.046800000000000001</v>
      </c>
      <c r="S237" s="219">
        <v>0</v>
      </c>
      <c r="T237" s="22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1" t="s">
        <v>144</v>
      </c>
      <c r="AT237" s="221" t="s">
        <v>139</v>
      </c>
      <c r="AU237" s="221" t="s">
        <v>80</v>
      </c>
      <c r="AY237" s="17" t="s">
        <v>138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7" t="s">
        <v>80</v>
      </c>
      <c r="BK237" s="222">
        <f>ROUND(I237*H237,2)</f>
        <v>0</v>
      </c>
      <c r="BL237" s="17" t="s">
        <v>144</v>
      </c>
      <c r="BM237" s="221" t="s">
        <v>564</v>
      </c>
    </row>
    <row r="238" s="2" customFormat="1">
      <c r="A238" s="38"/>
      <c r="B238" s="39"/>
      <c r="C238" s="40"/>
      <c r="D238" s="223" t="s">
        <v>145</v>
      </c>
      <c r="E238" s="40"/>
      <c r="F238" s="224" t="s">
        <v>734</v>
      </c>
      <c r="G238" s="40"/>
      <c r="H238" s="40"/>
      <c r="I238" s="225"/>
      <c r="J238" s="40"/>
      <c r="K238" s="40"/>
      <c r="L238" s="44"/>
      <c r="M238" s="226"/>
      <c r="N238" s="227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145</v>
      </c>
      <c r="AU238" s="17" t="s">
        <v>80</v>
      </c>
    </row>
    <row r="239" s="2" customFormat="1">
      <c r="A239" s="38"/>
      <c r="B239" s="39"/>
      <c r="C239" s="40"/>
      <c r="D239" s="228" t="s">
        <v>147</v>
      </c>
      <c r="E239" s="40"/>
      <c r="F239" s="229" t="s">
        <v>735</v>
      </c>
      <c r="G239" s="40"/>
      <c r="H239" s="40"/>
      <c r="I239" s="225"/>
      <c r="J239" s="40"/>
      <c r="K239" s="40"/>
      <c r="L239" s="44"/>
      <c r="M239" s="226"/>
      <c r="N239" s="227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147</v>
      </c>
      <c r="AU239" s="17" t="s">
        <v>80</v>
      </c>
    </row>
    <row r="240" s="2" customFormat="1" ht="16.5" customHeight="1">
      <c r="A240" s="38"/>
      <c r="B240" s="39"/>
      <c r="C240" s="269" t="s">
        <v>251</v>
      </c>
      <c r="D240" s="269" t="s">
        <v>391</v>
      </c>
      <c r="E240" s="270" t="s">
        <v>736</v>
      </c>
      <c r="F240" s="271" t="s">
        <v>737</v>
      </c>
      <c r="G240" s="272" t="s">
        <v>295</v>
      </c>
      <c r="H240" s="273">
        <v>4</v>
      </c>
      <c r="I240" s="274"/>
      <c r="J240" s="275">
        <f>ROUND(I240*H240,2)</f>
        <v>0</v>
      </c>
      <c r="K240" s="271" t="s">
        <v>1</v>
      </c>
      <c r="L240" s="276"/>
      <c r="M240" s="277" t="s">
        <v>1</v>
      </c>
      <c r="N240" s="278" t="s">
        <v>38</v>
      </c>
      <c r="O240" s="91"/>
      <c r="P240" s="219">
        <f>O240*H240</f>
        <v>0</v>
      </c>
      <c r="Q240" s="219">
        <v>0.088999999999999996</v>
      </c>
      <c r="R240" s="219">
        <f>Q240*H240</f>
        <v>0.35599999999999998</v>
      </c>
      <c r="S240" s="219">
        <v>0</v>
      </c>
      <c r="T240" s="22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1" t="s">
        <v>168</v>
      </c>
      <c r="AT240" s="221" t="s">
        <v>391</v>
      </c>
      <c r="AU240" s="221" t="s">
        <v>80</v>
      </c>
      <c r="AY240" s="17" t="s">
        <v>138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7" t="s">
        <v>80</v>
      </c>
      <c r="BK240" s="222">
        <f>ROUND(I240*H240,2)</f>
        <v>0</v>
      </c>
      <c r="BL240" s="17" t="s">
        <v>144</v>
      </c>
      <c r="BM240" s="221" t="s">
        <v>569</v>
      </c>
    </row>
    <row r="241" s="2" customFormat="1">
      <c r="A241" s="38"/>
      <c r="B241" s="39"/>
      <c r="C241" s="40"/>
      <c r="D241" s="223" t="s">
        <v>145</v>
      </c>
      <c r="E241" s="40"/>
      <c r="F241" s="224" t="s">
        <v>737</v>
      </c>
      <c r="G241" s="40"/>
      <c r="H241" s="40"/>
      <c r="I241" s="225"/>
      <c r="J241" s="40"/>
      <c r="K241" s="40"/>
      <c r="L241" s="44"/>
      <c r="M241" s="226"/>
      <c r="N241" s="227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145</v>
      </c>
      <c r="AU241" s="17" t="s">
        <v>80</v>
      </c>
    </row>
    <row r="242" s="2" customFormat="1" ht="24.15" customHeight="1">
      <c r="A242" s="38"/>
      <c r="B242" s="39"/>
      <c r="C242" s="269" t="s">
        <v>258</v>
      </c>
      <c r="D242" s="269" t="s">
        <v>391</v>
      </c>
      <c r="E242" s="270" t="s">
        <v>738</v>
      </c>
      <c r="F242" s="271" t="s">
        <v>739</v>
      </c>
      <c r="G242" s="272" t="s">
        <v>295</v>
      </c>
      <c r="H242" s="273">
        <v>4</v>
      </c>
      <c r="I242" s="274"/>
      <c r="J242" s="275">
        <f>ROUND(I242*H242,2)</f>
        <v>0</v>
      </c>
      <c r="K242" s="271" t="s">
        <v>143</v>
      </c>
      <c r="L242" s="276"/>
      <c r="M242" s="277" t="s">
        <v>1</v>
      </c>
      <c r="N242" s="278" t="s">
        <v>38</v>
      </c>
      <c r="O242" s="91"/>
      <c r="P242" s="219">
        <f>O242*H242</f>
        <v>0</v>
      </c>
      <c r="Q242" s="219">
        <v>0.0030000000000000001</v>
      </c>
      <c r="R242" s="219">
        <f>Q242*H242</f>
        <v>0.012</v>
      </c>
      <c r="S242" s="219">
        <v>0</v>
      </c>
      <c r="T242" s="22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1" t="s">
        <v>168</v>
      </c>
      <c r="AT242" s="221" t="s">
        <v>391</v>
      </c>
      <c r="AU242" s="221" t="s">
        <v>80</v>
      </c>
      <c r="AY242" s="17" t="s">
        <v>138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7" t="s">
        <v>80</v>
      </c>
      <c r="BK242" s="222">
        <f>ROUND(I242*H242,2)</f>
        <v>0</v>
      </c>
      <c r="BL242" s="17" t="s">
        <v>144</v>
      </c>
      <c r="BM242" s="221" t="s">
        <v>740</v>
      </c>
    </row>
    <row r="243" s="2" customFormat="1">
      <c r="A243" s="38"/>
      <c r="B243" s="39"/>
      <c r="C243" s="40"/>
      <c r="D243" s="223" t="s">
        <v>145</v>
      </c>
      <c r="E243" s="40"/>
      <c r="F243" s="224" t="s">
        <v>739</v>
      </c>
      <c r="G243" s="40"/>
      <c r="H243" s="40"/>
      <c r="I243" s="225"/>
      <c r="J243" s="40"/>
      <c r="K243" s="40"/>
      <c r="L243" s="44"/>
      <c r="M243" s="226"/>
      <c r="N243" s="227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145</v>
      </c>
      <c r="AU243" s="17" t="s">
        <v>80</v>
      </c>
    </row>
    <row r="244" s="11" customFormat="1" ht="25.92" customHeight="1">
      <c r="A244" s="11"/>
      <c r="B244" s="196"/>
      <c r="C244" s="197"/>
      <c r="D244" s="198" t="s">
        <v>72</v>
      </c>
      <c r="E244" s="199" t="s">
        <v>254</v>
      </c>
      <c r="F244" s="199" t="s">
        <v>255</v>
      </c>
      <c r="G244" s="197"/>
      <c r="H244" s="197"/>
      <c r="I244" s="200"/>
      <c r="J244" s="201">
        <f>BK244</f>
        <v>0</v>
      </c>
      <c r="K244" s="197"/>
      <c r="L244" s="202"/>
      <c r="M244" s="203"/>
      <c r="N244" s="204"/>
      <c r="O244" s="204"/>
      <c r="P244" s="205">
        <f>SUM(P245:P255)</f>
        <v>0</v>
      </c>
      <c r="Q244" s="204"/>
      <c r="R244" s="205">
        <f>SUM(R245:R255)</f>
        <v>28.515594479999997</v>
      </c>
      <c r="S244" s="204"/>
      <c r="T244" s="206">
        <f>SUM(T245:T255)</f>
        <v>0</v>
      </c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R244" s="207" t="s">
        <v>80</v>
      </c>
      <c r="AT244" s="208" t="s">
        <v>72</v>
      </c>
      <c r="AU244" s="208" t="s">
        <v>73</v>
      </c>
      <c r="AY244" s="207" t="s">
        <v>138</v>
      </c>
      <c r="BK244" s="209">
        <f>SUM(BK245:BK255)</f>
        <v>0</v>
      </c>
    </row>
    <row r="245" s="2" customFormat="1" ht="24.15" customHeight="1">
      <c r="A245" s="38"/>
      <c r="B245" s="39"/>
      <c r="C245" s="210" t="s">
        <v>80</v>
      </c>
      <c r="D245" s="210" t="s">
        <v>139</v>
      </c>
      <c r="E245" s="211" t="s">
        <v>741</v>
      </c>
      <c r="F245" s="212" t="s">
        <v>742</v>
      </c>
      <c r="G245" s="213" t="s">
        <v>250</v>
      </c>
      <c r="H245" s="214">
        <v>6</v>
      </c>
      <c r="I245" s="215"/>
      <c r="J245" s="216">
        <f>ROUND(I245*H245,2)</f>
        <v>0</v>
      </c>
      <c r="K245" s="212" t="s">
        <v>143</v>
      </c>
      <c r="L245" s="44"/>
      <c r="M245" s="217" t="s">
        <v>1</v>
      </c>
      <c r="N245" s="218" t="s">
        <v>38</v>
      </c>
      <c r="O245" s="91"/>
      <c r="P245" s="219">
        <f>O245*H245</f>
        <v>0</v>
      </c>
      <c r="Q245" s="219">
        <v>0.43819160000000001</v>
      </c>
      <c r="R245" s="219">
        <f>Q245*H245</f>
        <v>2.6291495999999999</v>
      </c>
      <c r="S245" s="219">
        <v>0</v>
      </c>
      <c r="T245" s="22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1" t="s">
        <v>144</v>
      </c>
      <c r="AT245" s="221" t="s">
        <v>139</v>
      </c>
      <c r="AU245" s="221" t="s">
        <v>80</v>
      </c>
      <c r="AY245" s="17" t="s">
        <v>138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7" t="s">
        <v>80</v>
      </c>
      <c r="BK245" s="222">
        <f>ROUND(I245*H245,2)</f>
        <v>0</v>
      </c>
      <c r="BL245" s="17" t="s">
        <v>144</v>
      </c>
      <c r="BM245" s="221" t="s">
        <v>743</v>
      </c>
    </row>
    <row r="246" s="2" customFormat="1">
      <c r="A246" s="38"/>
      <c r="B246" s="39"/>
      <c r="C246" s="40"/>
      <c r="D246" s="223" t="s">
        <v>145</v>
      </c>
      <c r="E246" s="40"/>
      <c r="F246" s="224" t="s">
        <v>744</v>
      </c>
      <c r="G246" s="40"/>
      <c r="H246" s="40"/>
      <c r="I246" s="225"/>
      <c r="J246" s="40"/>
      <c r="K246" s="40"/>
      <c r="L246" s="44"/>
      <c r="M246" s="226"/>
      <c r="N246" s="227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145</v>
      </c>
      <c r="AU246" s="17" t="s">
        <v>80</v>
      </c>
    </row>
    <row r="247" s="2" customFormat="1">
      <c r="A247" s="38"/>
      <c r="B247" s="39"/>
      <c r="C247" s="40"/>
      <c r="D247" s="228" t="s">
        <v>147</v>
      </c>
      <c r="E247" s="40"/>
      <c r="F247" s="229" t="s">
        <v>745</v>
      </c>
      <c r="G247" s="40"/>
      <c r="H247" s="40"/>
      <c r="I247" s="225"/>
      <c r="J247" s="40"/>
      <c r="K247" s="40"/>
      <c r="L247" s="44"/>
      <c r="M247" s="226"/>
      <c r="N247" s="227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147</v>
      </c>
      <c r="AU247" s="17" t="s">
        <v>80</v>
      </c>
    </row>
    <row r="248" s="2" customFormat="1" ht="24.15" customHeight="1">
      <c r="A248" s="38"/>
      <c r="B248" s="39"/>
      <c r="C248" s="210" t="s">
        <v>160</v>
      </c>
      <c r="D248" s="210" t="s">
        <v>139</v>
      </c>
      <c r="E248" s="211" t="s">
        <v>746</v>
      </c>
      <c r="F248" s="212" t="s">
        <v>747</v>
      </c>
      <c r="G248" s="213" t="s">
        <v>250</v>
      </c>
      <c r="H248" s="214">
        <v>20</v>
      </c>
      <c r="I248" s="215"/>
      <c r="J248" s="216">
        <f>ROUND(I248*H248,2)</f>
        <v>0</v>
      </c>
      <c r="K248" s="212" t="s">
        <v>143</v>
      </c>
      <c r="L248" s="44"/>
      <c r="M248" s="217" t="s">
        <v>1</v>
      </c>
      <c r="N248" s="218" t="s">
        <v>38</v>
      </c>
      <c r="O248" s="91"/>
      <c r="P248" s="219">
        <f>O248*H248</f>
        <v>0</v>
      </c>
      <c r="Q248" s="219">
        <v>0.59183827</v>
      </c>
      <c r="R248" s="219">
        <f>Q248*H248</f>
        <v>11.836765400000001</v>
      </c>
      <c r="S248" s="219">
        <v>0</v>
      </c>
      <c r="T248" s="22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1" t="s">
        <v>144</v>
      </c>
      <c r="AT248" s="221" t="s">
        <v>139</v>
      </c>
      <c r="AU248" s="221" t="s">
        <v>80</v>
      </c>
      <c r="AY248" s="17" t="s">
        <v>138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7" t="s">
        <v>80</v>
      </c>
      <c r="BK248" s="222">
        <f>ROUND(I248*H248,2)</f>
        <v>0</v>
      </c>
      <c r="BL248" s="17" t="s">
        <v>144</v>
      </c>
      <c r="BM248" s="221" t="s">
        <v>748</v>
      </c>
    </row>
    <row r="249" s="2" customFormat="1">
      <c r="A249" s="38"/>
      <c r="B249" s="39"/>
      <c r="C249" s="40"/>
      <c r="D249" s="223" t="s">
        <v>145</v>
      </c>
      <c r="E249" s="40"/>
      <c r="F249" s="224" t="s">
        <v>749</v>
      </c>
      <c r="G249" s="40"/>
      <c r="H249" s="40"/>
      <c r="I249" s="225"/>
      <c r="J249" s="40"/>
      <c r="K249" s="40"/>
      <c r="L249" s="44"/>
      <c r="M249" s="226"/>
      <c r="N249" s="227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145</v>
      </c>
      <c r="AU249" s="17" t="s">
        <v>80</v>
      </c>
    </row>
    <row r="250" s="2" customFormat="1">
      <c r="A250" s="38"/>
      <c r="B250" s="39"/>
      <c r="C250" s="40"/>
      <c r="D250" s="228" t="s">
        <v>147</v>
      </c>
      <c r="E250" s="40"/>
      <c r="F250" s="229" t="s">
        <v>750</v>
      </c>
      <c r="G250" s="40"/>
      <c r="H250" s="40"/>
      <c r="I250" s="225"/>
      <c r="J250" s="40"/>
      <c r="K250" s="40"/>
      <c r="L250" s="44"/>
      <c r="M250" s="226"/>
      <c r="N250" s="227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147</v>
      </c>
      <c r="AU250" s="17" t="s">
        <v>80</v>
      </c>
    </row>
    <row r="251" s="2" customFormat="1" ht="24.15" customHeight="1">
      <c r="A251" s="38"/>
      <c r="B251" s="39"/>
      <c r="C251" s="210" t="s">
        <v>144</v>
      </c>
      <c r="D251" s="210" t="s">
        <v>139</v>
      </c>
      <c r="E251" s="211" t="s">
        <v>751</v>
      </c>
      <c r="F251" s="212" t="s">
        <v>752</v>
      </c>
      <c r="G251" s="213" t="s">
        <v>295</v>
      </c>
      <c r="H251" s="214">
        <v>6</v>
      </c>
      <c r="I251" s="215"/>
      <c r="J251" s="216">
        <f>ROUND(I251*H251,2)</f>
        <v>0</v>
      </c>
      <c r="K251" s="212" t="s">
        <v>1</v>
      </c>
      <c r="L251" s="44"/>
      <c r="M251" s="217" t="s">
        <v>1</v>
      </c>
      <c r="N251" s="218" t="s">
        <v>38</v>
      </c>
      <c r="O251" s="91"/>
      <c r="P251" s="219">
        <f>O251*H251</f>
        <v>0</v>
      </c>
      <c r="Q251" s="219">
        <v>0.076999999999999999</v>
      </c>
      <c r="R251" s="219">
        <f>Q251*H251</f>
        <v>0.46199999999999997</v>
      </c>
      <c r="S251" s="219">
        <v>0</v>
      </c>
      <c r="T251" s="22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1" t="s">
        <v>144</v>
      </c>
      <c r="AT251" s="221" t="s">
        <v>139</v>
      </c>
      <c r="AU251" s="221" t="s">
        <v>80</v>
      </c>
      <c r="AY251" s="17" t="s">
        <v>138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7" t="s">
        <v>80</v>
      </c>
      <c r="BK251" s="222">
        <f>ROUND(I251*H251,2)</f>
        <v>0</v>
      </c>
      <c r="BL251" s="17" t="s">
        <v>144</v>
      </c>
      <c r="BM251" s="221" t="s">
        <v>753</v>
      </c>
    </row>
    <row r="252" s="2" customFormat="1">
      <c r="A252" s="38"/>
      <c r="B252" s="39"/>
      <c r="C252" s="40"/>
      <c r="D252" s="223" t="s">
        <v>145</v>
      </c>
      <c r="E252" s="40"/>
      <c r="F252" s="224" t="s">
        <v>752</v>
      </c>
      <c r="G252" s="40"/>
      <c r="H252" s="40"/>
      <c r="I252" s="225"/>
      <c r="J252" s="40"/>
      <c r="K252" s="40"/>
      <c r="L252" s="44"/>
      <c r="M252" s="226"/>
      <c r="N252" s="227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145</v>
      </c>
      <c r="AU252" s="17" t="s">
        <v>80</v>
      </c>
    </row>
    <row r="253" s="2" customFormat="1" ht="24.15" customHeight="1">
      <c r="A253" s="38"/>
      <c r="B253" s="39"/>
      <c r="C253" s="210" t="s">
        <v>163</v>
      </c>
      <c r="D253" s="210" t="s">
        <v>139</v>
      </c>
      <c r="E253" s="211" t="s">
        <v>524</v>
      </c>
      <c r="F253" s="212" t="s">
        <v>525</v>
      </c>
      <c r="G253" s="213" t="s">
        <v>179</v>
      </c>
      <c r="H253" s="214">
        <v>6.0220000000000002</v>
      </c>
      <c r="I253" s="215"/>
      <c r="J253" s="216">
        <f>ROUND(I253*H253,2)</f>
        <v>0</v>
      </c>
      <c r="K253" s="212" t="s">
        <v>143</v>
      </c>
      <c r="L253" s="44"/>
      <c r="M253" s="217" t="s">
        <v>1</v>
      </c>
      <c r="N253" s="218" t="s">
        <v>38</v>
      </c>
      <c r="O253" s="91"/>
      <c r="P253" s="219">
        <f>O253*H253</f>
        <v>0</v>
      </c>
      <c r="Q253" s="219">
        <v>2.2563399999999998</v>
      </c>
      <c r="R253" s="219">
        <f>Q253*H253</f>
        <v>13.587679479999999</v>
      </c>
      <c r="S253" s="219">
        <v>0</v>
      </c>
      <c r="T253" s="22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1" t="s">
        <v>144</v>
      </c>
      <c r="AT253" s="221" t="s">
        <v>139</v>
      </c>
      <c r="AU253" s="221" t="s">
        <v>80</v>
      </c>
      <c r="AY253" s="17" t="s">
        <v>138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7" t="s">
        <v>80</v>
      </c>
      <c r="BK253" s="222">
        <f>ROUND(I253*H253,2)</f>
        <v>0</v>
      </c>
      <c r="BL253" s="17" t="s">
        <v>144</v>
      </c>
      <c r="BM253" s="221" t="s">
        <v>754</v>
      </c>
    </row>
    <row r="254" s="2" customFormat="1">
      <c r="A254" s="38"/>
      <c r="B254" s="39"/>
      <c r="C254" s="40"/>
      <c r="D254" s="223" t="s">
        <v>145</v>
      </c>
      <c r="E254" s="40"/>
      <c r="F254" s="224" t="s">
        <v>526</v>
      </c>
      <c r="G254" s="40"/>
      <c r="H254" s="40"/>
      <c r="I254" s="225"/>
      <c r="J254" s="40"/>
      <c r="K254" s="40"/>
      <c r="L254" s="44"/>
      <c r="M254" s="226"/>
      <c r="N254" s="227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145</v>
      </c>
      <c r="AU254" s="17" t="s">
        <v>80</v>
      </c>
    </row>
    <row r="255" s="2" customFormat="1">
      <c r="A255" s="38"/>
      <c r="B255" s="39"/>
      <c r="C255" s="40"/>
      <c r="D255" s="228" t="s">
        <v>147</v>
      </c>
      <c r="E255" s="40"/>
      <c r="F255" s="229" t="s">
        <v>527</v>
      </c>
      <c r="G255" s="40"/>
      <c r="H255" s="40"/>
      <c r="I255" s="225"/>
      <c r="J255" s="40"/>
      <c r="K255" s="40"/>
      <c r="L255" s="44"/>
      <c r="M255" s="226"/>
      <c r="N255" s="227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147</v>
      </c>
      <c r="AU255" s="17" t="s">
        <v>80</v>
      </c>
    </row>
    <row r="256" s="11" customFormat="1" ht="25.92" customHeight="1">
      <c r="A256" s="11"/>
      <c r="B256" s="196"/>
      <c r="C256" s="197"/>
      <c r="D256" s="198" t="s">
        <v>72</v>
      </c>
      <c r="E256" s="199" t="s">
        <v>565</v>
      </c>
      <c r="F256" s="199" t="s">
        <v>566</v>
      </c>
      <c r="G256" s="197"/>
      <c r="H256" s="197"/>
      <c r="I256" s="200"/>
      <c r="J256" s="201">
        <f>BK256</f>
        <v>0</v>
      </c>
      <c r="K256" s="197"/>
      <c r="L256" s="202"/>
      <c r="M256" s="203"/>
      <c r="N256" s="204"/>
      <c r="O256" s="204"/>
      <c r="P256" s="205">
        <f>SUM(P257:P266)</f>
        <v>0</v>
      </c>
      <c r="Q256" s="204"/>
      <c r="R256" s="205">
        <f>SUM(R257:R266)</f>
        <v>0</v>
      </c>
      <c r="S256" s="204"/>
      <c r="T256" s="206">
        <f>SUM(T257:T266)</f>
        <v>0</v>
      </c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R256" s="207" t="s">
        <v>80</v>
      </c>
      <c r="AT256" s="208" t="s">
        <v>72</v>
      </c>
      <c r="AU256" s="208" t="s">
        <v>73</v>
      </c>
      <c r="AY256" s="207" t="s">
        <v>138</v>
      </c>
      <c r="BK256" s="209">
        <f>SUM(BK257:BK266)</f>
        <v>0</v>
      </c>
    </row>
    <row r="257" s="2" customFormat="1" ht="24.15" customHeight="1">
      <c r="A257" s="38"/>
      <c r="B257" s="39"/>
      <c r="C257" s="210" t="s">
        <v>80</v>
      </c>
      <c r="D257" s="210" t="s">
        <v>139</v>
      </c>
      <c r="E257" s="211" t="s">
        <v>755</v>
      </c>
      <c r="F257" s="212" t="s">
        <v>756</v>
      </c>
      <c r="G257" s="213" t="s">
        <v>265</v>
      </c>
      <c r="H257" s="214">
        <v>4.9219999999999997</v>
      </c>
      <c r="I257" s="215"/>
      <c r="J257" s="216">
        <f>ROUND(I257*H257,2)</f>
        <v>0</v>
      </c>
      <c r="K257" s="212" t="s">
        <v>143</v>
      </c>
      <c r="L257" s="44"/>
      <c r="M257" s="217" t="s">
        <v>1</v>
      </c>
      <c r="N257" s="218" t="s">
        <v>38</v>
      </c>
      <c r="O257" s="91"/>
      <c r="P257" s="219">
        <f>O257*H257</f>
        <v>0</v>
      </c>
      <c r="Q257" s="219">
        <v>0</v>
      </c>
      <c r="R257" s="219">
        <f>Q257*H257</f>
        <v>0</v>
      </c>
      <c r="S257" s="219">
        <v>0</v>
      </c>
      <c r="T257" s="22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1" t="s">
        <v>144</v>
      </c>
      <c r="AT257" s="221" t="s">
        <v>139</v>
      </c>
      <c r="AU257" s="221" t="s">
        <v>80</v>
      </c>
      <c r="AY257" s="17" t="s">
        <v>138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7" t="s">
        <v>80</v>
      </c>
      <c r="BK257" s="222">
        <f>ROUND(I257*H257,2)</f>
        <v>0</v>
      </c>
      <c r="BL257" s="17" t="s">
        <v>144</v>
      </c>
      <c r="BM257" s="221" t="s">
        <v>757</v>
      </c>
    </row>
    <row r="258" s="2" customFormat="1">
      <c r="A258" s="38"/>
      <c r="B258" s="39"/>
      <c r="C258" s="40"/>
      <c r="D258" s="223" t="s">
        <v>145</v>
      </c>
      <c r="E258" s="40"/>
      <c r="F258" s="224" t="s">
        <v>758</v>
      </c>
      <c r="G258" s="40"/>
      <c r="H258" s="40"/>
      <c r="I258" s="225"/>
      <c r="J258" s="40"/>
      <c r="K258" s="40"/>
      <c r="L258" s="44"/>
      <c r="M258" s="226"/>
      <c r="N258" s="227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145</v>
      </c>
      <c r="AU258" s="17" t="s">
        <v>80</v>
      </c>
    </row>
    <row r="259" s="2" customFormat="1">
      <c r="A259" s="38"/>
      <c r="B259" s="39"/>
      <c r="C259" s="40"/>
      <c r="D259" s="228" t="s">
        <v>147</v>
      </c>
      <c r="E259" s="40"/>
      <c r="F259" s="229" t="s">
        <v>759</v>
      </c>
      <c r="G259" s="40"/>
      <c r="H259" s="40"/>
      <c r="I259" s="225"/>
      <c r="J259" s="40"/>
      <c r="K259" s="40"/>
      <c r="L259" s="44"/>
      <c r="M259" s="226"/>
      <c r="N259" s="227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147</v>
      </c>
      <c r="AU259" s="17" t="s">
        <v>80</v>
      </c>
    </row>
    <row r="260" s="13" customFormat="1">
      <c r="A260" s="13"/>
      <c r="B260" s="240"/>
      <c r="C260" s="241"/>
      <c r="D260" s="223" t="s">
        <v>149</v>
      </c>
      <c r="E260" s="242" t="s">
        <v>1</v>
      </c>
      <c r="F260" s="243" t="s">
        <v>760</v>
      </c>
      <c r="G260" s="241"/>
      <c r="H260" s="244">
        <v>4.9219999999999997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0" t="s">
        <v>149</v>
      </c>
      <c r="AU260" s="250" t="s">
        <v>80</v>
      </c>
      <c r="AV260" s="13" t="s">
        <v>82</v>
      </c>
      <c r="AW260" s="13" t="s">
        <v>30</v>
      </c>
      <c r="AX260" s="13" t="s">
        <v>73</v>
      </c>
      <c r="AY260" s="250" t="s">
        <v>138</v>
      </c>
    </row>
    <row r="261" s="14" customFormat="1">
      <c r="A261" s="14"/>
      <c r="B261" s="251"/>
      <c r="C261" s="252"/>
      <c r="D261" s="223" t="s">
        <v>149</v>
      </c>
      <c r="E261" s="253" t="s">
        <v>1</v>
      </c>
      <c r="F261" s="254" t="s">
        <v>153</v>
      </c>
      <c r="G261" s="252"/>
      <c r="H261" s="255">
        <v>4.9219999999999997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149</v>
      </c>
      <c r="AU261" s="261" t="s">
        <v>80</v>
      </c>
      <c r="AV261" s="14" t="s">
        <v>144</v>
      </c>
      <c r="AW261" s="14" t="s">
        <v>30</v>
      </c>
      <c r="AX261" s="14" t="s">
        <v>80</v>
      </c>
      <c r="AY261" s="261" t="s">
        <v>138</v>
      </c>
    </row>
    <row r="262" s="2" customFormat="1" ht="33" customHeight="1">
      <c r="A262" s="38"/>
      <c r="B262" s="39"/>
      <c r="C262" s="210" t="s">
        <v>82</v>
      </c>
      <c r="D262" s="210" t="s">
        <v>139</v>
      </c>
      <c r="E262" s="211" t="s">
        <v>582</v>
      </c>
      <c r="F262" s="212" t="s">
        <v>583</v>
      </c>
      <c r="G262" s="213" t="s">
        <v>265</v>
      </c>
      <c r="H262" s="214">
        <v>632.52700000000004</v>
      </c>
      <c r="I262" s="215"/>
      <c r="J262" s="216">
        <f>ROUND(I262*H262,2)</f>
        <v>0</v>
      </c>
      <c r="K262" s="212" t="s">
        <v>143</v>
      </c>
      <c r="L262" s="44"/>
      <c r="M262" s="217" t="s">
        <v>1</v>
      </c>
      <c r="N262" s="218" t="s">
        <v>38</v>
      </c>
      <c r="O262" s="91"/>
      <c r="P262" s="219">
        <f>O262*H262</f>
        <v>0</v>
      </c>
      <c r="Q262" s="219">
        <v>0</v>
      </c>
      <c r="R262" s="219">
        <f>Q262*H262</f>
        <v>0</v>
      </c>
      <c r="S262" s="219">
        <v>0</v>
      </c>
      <c r="T262" s="22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1" t="s">
        <v>144</v>
      </c>
      <c r="AT262" s="221" t="s">
        <v>139</v>
      </c>
      <c r="AU262" s="221" t="s">
        <v>80</v>
      </c>
      <c r="AY262" s="17" t="s">
        <v>138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7" t="s">
        <v>80</v>
      </c>
      <c r="BK262" s="222">
        <f>ROUND(I262*H262,2)</f>
        <v>0</v>
      </c>
      <c r="BL262" s="17" t="s">
        <v>144</v>
      </c>
      <c r="BM262" s="221" t="s">
        <v>761</v>
      </c>
    </row>
    <row r="263" s="2" customFormat="1">
      <c r="A263" s="38"/>
      <c r="B263" s="39"/>
      <c r="C263" s="40"/>
      <c r="D263" s="223" t="s">
        <v>145</v>
      </c>
      <c r="E263" s="40"/>
      <c r="F263" s="224" t="s">
        <v>584</v>
      </c>
      <c r="G263" s="40"/>
      <c r="H263" s="40"/>
      <c r="I263" s="225"/>
      <c r="J263" s="40"/>
      <c r="K263" s="40"/>
      <c r="L263" s="44"/>
      <c r="M263" s="226"/>
      <c r="N263" s="227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145</v>
      </c>
      <c r="AU263" s="17" t="s">
        <v>80</v>
      </c>
    </row>
    <row r="264" s="2" customFormat="1">
      <c r="A264" s="38"/>
      <c r="B264" s="39"/>
      <c r="C264" s="40"/>
      <c r="D264" s="228" t="s">
        <v>147</v>
      </c>
      <c r="E264" s="40"/>
      <c r="F264" s="229" t="s">
        <v>585</v>
      </c>
      <c r="G264" s="40"/>
      <c r="H264" s="40"/>
      <c r="I264" s="225"/>
      <c r="J264" s="40"/>
      <c r="K264" s="40"/>
      <c r="L264" s="44"/>
      <c r="M264" s="226"/>
      <c r="N264" s="227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147</v>
      </c>
      <c r="AU264" s="17" t="s">
        <v>80</v>
      </c>
    </row>
    <row r="265" s="13" customFormat="1">
      <c r="A265" s="13"/>
      <c r="B265" s="240"/>
      <c r="C265" s="241"/>
      <c r="D265" s="223" t="s">
        <v>149</v>
      </c>
      <c r="E265" s="242" t="s">
        <v>1</v>
      </c>
      <c r="F265" s="243" t="s">
        <v>762</v>
      </c>
      <c r="G265" s="241"/>
      <c r="H265" s="244">
        <v>632.52700000000004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149</v>
      </c>
      <c r="AU265" s="250" t="s">
        <v>80</v>
      </c>
      <c r="AV265" s="13" t="s">
        <v>82</v>
      </c>
      <c r="AW265" s="13" t="s">
        <v>30</v>
      </c>
      <c r="AX265" s="13" t="s">
        <v>73</v>
      </c>
      <c r="AY265" s="250" t="s">
        <v>138</v>
      </c>
    </row>
    <row r="266" s="14" customFormat="1">
      <c r="A266" s="14"/>
      <c r="B266" s="251"/>
      <c r="C266" s="252"/>
      <c r="D266" s="223" t="s">
        <v>149</v>
      </c>
      <c r="E266" s="253" t="s">
        <v>1</v>
      </c>
      <c r="F266" s="254" t="s">
        <v>153</v>
      </c>
      <c r="G266" s="252"/>
      <c r="H266" s="255">
        <v>632.52700000000004</v>
      </c>
      <c r="I266" s="256"/>
      <c r="J266" s="252"/>
      <c r="K266" s="252"/>
      <c r="L266" s="257"/>
      <c r="M266" s="266"/>
      <c r="N266" s="267"/>
      <c r="O266" s="267"/>
      <c r="P266" s="267"/>
      <c r="Q266" s="267"/>
      <c r="R266" s="267"/>
      <c r="S266" s="267"/>
      <c r="T266" s="26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149</v>
      </c>
      <c r="AU266" s="261" t="s">
        <v>80</v>
      </c>
      <c r="AV266" s="14" t="s">
        <v>144</v>
      </c>
      <c r="AW266" s="14" t="s">
        <v>30</v>
      </c>
      <c r="AX266" s="14" t="s">
        <v>80</v>
      </c>
      <c r="AY266" s="261" t="s">
        <v>138</v>
      </c>
    </row>
    <row r="267" s="2" customFormat="1" ht="6.96" customHeight="1">
      <c r="A267" s="38"/>
      <c r="B267" s="66"/>
      <c r="C267" s="67"/>
      <c r="D267" s="67"/>
      <c r="E267" s="67"/>
      <c r="F267" s="67"/>
      <c r="G267" s="67"/>
      <c r="H267" s="67"/>
      <c r="I267" s="67"/>
      <c r="J267" s="67"/>
      <c r="K267" s="67"/>
      <c r="L267" s="44"/>
      <c r="M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</row>
  </sheetData>
  <sheetProtection sheet="1" autoFilter="0" formatColumns="0" formatRows="0" objects="1" scenarios="1" spinCount="100000" saltValue="SB0NEh6vywfiz4OWhDesJEGEt0CnjwjBCtu03D066AxAX4ucEali0yV8EsWuS8mnrW8qd2dx2kSr9pNmmf5HIg==" hashValue="Cr/DF+3jagW4+Vt/2LggF2lABZDt/K6bR4wTkddgflX6XYoTp7G/G3vtBwUwTlrUqz16W+5Mw+OFjsXEb7EJuw==" algorithmName="SHA-512" password="CC35"/>
  <autoFilter ref="C120:K26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5" r:id="rId1" display="https://podminky.urs.cz/item/CS_URS_2023_01/115101201"/>
    <hyperlink ref="F128" r:id="rId2" display="https://podminky.urs.cz/item/CS_URS_2023_01/115101301"/>
    <hyperlink ref="F131" r:id="rId3" display="https://podminky.urs.cz/item/CS_URS_2023_01/119001421"/>
    <hyperlink ref="F134" r:id="rId4" display="https://podminky.urs.cz/item/CS_URS_2023_01/132254205"/>
    <hyperlink ref="F137" r:id="rId5" display="https://podminky.urs.cz/item/CS_URS_2023_01/139001101"/>
    <hyperlink ref="F140" r:id="rId6" display="https://podminky.urs.cz/item/CS_URS_2023_01/151101101"/>
    <hyperlink ref="F143" r:id="rId7" display="https://podminky.urs.cz/item/CS_URS_2023_01/151101102"/>
    <hyperlink ref="F146" r:id="rId8" display="https://podminky.urs.cz/item/CS_URS_2023_01/151101111"/>
    <hyperlink ref="F149" r:id="rId9" display="https://podminky.urs.cz/item/CS_URS_2023_01/151101112"/>
    <hyperlink ref="F152" r:id="rId10" display="https://podminky.urs.cz/item/CS_URS_2023_01/162751117"/>
    <hyperlink ref="F155" r:id="rId11" display="https://podminky.urs.cz/item/CS_URS_2023_01/162751119"/>
    <hyperlink ref="F158" r:id="rId12" display="https://podminky.urs.cz/item/CS_URS_2023_01/171251201"/>
    <hyperlink ref="F161" r:id="rId13" display="https://podminky.urs.cz/item/CS_URS_2023_01/174151101"/>
    <hyperlink ref="F166" r:id="rId14" display="https://podminky.urs.cz/item/CS_URS_2023_01/175151101"/>
    <hyperlink ref="F171" r:id="rId15" display="https://podminky.urs.cz/item/CS_URS_2023_01/181912112"/>
    <hyperlink ref="F175" r:id="rId16" display="https://podminky.urs.cz/item/CS_URS_2023_01/451541111"/>
    <hyperlink ref="F178" r:id="rId17" display="https://podminky.urs.cz/item/CS_URS_2023_01/451315117"/>
    <hyperlink ref="F181" r:id="rId18" display="https://podminky.urs.cz/item/CS_URS_2023_01/451577121"/>
    <hyperlink ref="F184" r:id="rId19" display="https://podminky.urs.cz/item/CS_URS_2023_01/465511512"/>
    <hyperlink ref="F188" r:id="rId20" display="https://podminky.urs.cz/item/CS_URS_2023_01/871310310"/>
    <hyperlink ref="F193" r:id="rId21" display="https://podminky.urs.cz/item/CS_URS_2023_01/871350310"/>
    <hyperlink ref="F198" r:id="rId22" display="https://podminky.urs.cz/item/CS_URS_2023_01/877350320"/>
    <hyperlink ref="F203" r:id="rId23" display="https://podminky.urs.cz/item/CS_URS_2023_01/877310310"/>
    <hyperlink ref="F208" r:id="rId24" display="https://podminky.urs.cz/item/CS_URS_2023_01/894812612"/>
    <hyperlink ref="F211" r:id="rId25" display="https://podminky.urs.cz/item/CS_URS_2023_01/894812315"/>
    <hyperlink ref="F214" r:id="rId26" display="https://podminky.urs.cz/item/CS_URS_2023_01/894812333"/>
    <hyperlink ref="F217" r:id="rId27" display="https://podminky.urs.cz/item/CS_URS_2023_01/894812357"/>
    <hyperlink ref="F220" r:id="rId28" display="https://podminky.urs.cz/item/CS_URS_2023_01/894812339"/>
    <hyperlink ref="F223" r:id="rId29" display="https://podminky.urs.cz/item/CS_URS_2023_01/899722114"/>
    <hyperlink ref="F226" r:id="rId30" display="https://podminky.urs.cz/item/CS_URS_2023_01/892351111"/>
    <hyperlink ref="F239" r:id="rId31" display="https://podminky.urs.cz/item/CS_URS_2023_01/899211114"/>
    <hyperlink ref="F247" r:id="rId32" display="https://podminky.urs.cz/item/CS_URS_2023_01/935113212"/>
    <hyperlink ref="F250" r:id="rId33" display="https://podminky.urs.cz/item/CS_URS_2023_01/935114121"/>
    <hyperlink ref="F255" r:id="rId34" display="https://podminky.urs.cz/item/CS_URS_2023_01/916991121"/>
    <hyperlink ref="F259" r:id="rId35" display="https://podminky.urs.cz/item/CS_URS_2023_01/998276101"/>
    <hyperlink ref="F264" r:id="rId36" display="https://podminky.urs.cz/item/CS_URS_2023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Šternberk, Chodníky ul. Jívavská - Nabídkový rozpočet s výkazem výměr - 01/2023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763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ROUND((SUM(BE116:BE119)),  2)</f>
        <v>0</v>
      </c>
      <c r="G33" s="38"/>
      <c r="H33" s="38"/>
      <c r="I33" s="155">
        <v>0.20999999999999999</v>
      </c>
      <c r="J33" s="154">
        <f>ROUND(((SUM(BE116:BE119))*I33),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ROUND((SUM(BF116:BF119)),  2)</f>
        <v>0</v>
      </c>
      <c r="G34" s="38"/>
      <c r="H34" s="38"/>
      <c r="I34" s="155">
        <v>0.14999999999999999</v>
      </c>
      <c r="J34" s="154">
        <f>ROUND(((SUM(BF116:BF119))*I34),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ROUND((SUM(BG116:BG119)),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ROUND((SUM(BH116:BH119)),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ROUND((SUM(BI116:BI119)),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Šternberk, Chodníky ul. Jívavská - Nabídkový rozpočet s výkazem výměr - 01/2023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102.2 - SO 102 – Odvodnění - Nezpůsobilé výdaje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2" customFormat="1" ht="21.84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102" s="2" customFormat="1" ht="6.96" customHeight="1">
      <c r="A102" s="38"/>
      <c r="B102" s="68"/>
      <c r="C102" s="69"/>
      <c r="D102" s="69"/>
      <c r="E102" s="69"/>
      <c r="F102" s="69"/>
      <c r="G102" s="69"/>
      <c r="H102" s="69"/>
      <c r="I102" s="69"/>
      <c r="J102" s="69"/>
      <c r="K102" s="69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4.96" customHeight="1">
      <c r="A103" s="38"/>
      <c r="B103" s="39"/>
      <c r="C103" s="23" t="s">
        <v>123</v>
      </c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2" customHeight="1">
      <c r="A105" s="38"/>
      <c r="B105" s="39"/>
      <c r="C105" s="32" t="s">
        <v>16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6.25" customHeight="1">
      <c r="A106" s="38"/>
      <c r="B106" s="39"/>
      <c r="C106" s="40"/>
      <c r="D106" s="40"/>
      <c r="E106" s="174" t="str">
        <f>E7</f>
        <v>Šternberk, Chodníky ul. Jívavská - Nabídkový rozpočet s výkazem výměr - 01/2023</v>
      </c>
      <c r="F106" s="32"/>
      <c r="G106" s="32"/>
      <c r="H106" s="32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114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76" t="str">
        <f>E9</f>
        <v>102.2 - SO 102 – Odvodnění - Nezpůsobilé výdaje</v>
      </c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20</v>
      </c>
      <c r="D110" s="40"/>
      <c r="E110" s="40"/>
      <c r="F110" s="27" t="str">
        <f>F12</f>
        <v xml:space="preserve"> </v>
      </c>
      <c r="G110" s="40"/>
      <c r="H110" s="40"/>
      <c r="I110" s="32" t="s">
        <v>22</v>
      </c>
      <c r="J110" s="79" t="str">
        <f>IF(J12="","",J12)</f>
        <v>6. 6. 2023</v>
      </c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5.15" customHeight="1">
      <c r="A112" s="38"/>
      <c r="B112" s="39"/>
      <c r="C112" s="32" t="s">
        <v>24</v>
      </c>
      <c r="D112" s="40"/>
      <c r="E112" s="40"/>
      <c r="F112" s="27" t="str">
        <f>E15</f>
        <v xml:space="preserve"> </v>
      </c>
      <c r="G112" s="40"/>
      <c r="H112" s="40"/>
      <c r="I112" s="32" t="s">
        <v>29</v>
      </c>
      <c r="J112" s="36" t="str">
        <f>E21</f>
        <v xml:space="preserve"> 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27</v>
      </c>
      <c r="D113" s="40"/>
      <c r="E113" s="40"/>
      <c r="F113" s="27" t="str">
        <f>IF(E18="","",E18)</f>
        <v>Vyplň údaj</v>
      </c>
      <c r="G113" s="40"/>
      <c r="H113" s="40"/>
      <c r="I113" s="32" t="s">
        <v>31</v>
      </c>
      <c r="J113" s="36" t="str">
        <f>E24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0.32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0" customFormat="1" ht="29.28" customHeight="1">
      <c r="A115" s="185"/>
      <c r="B115" s="186"/>
      <c r="C115" s="187" t="s">
        <v>124</v>
      </c>
      <c r="D115" s="188" t="s">
        <v>58</v>
      </c>
      <c r="E115" s="188" t="s">
        <v>54</v>
      </c>
      <c r="F115" s="188" t="s">
        <v>55</v>
      </c>
      <c r="G115" s="188" t="s">
        <v>125</v>
      </c>
      <c r="H115" s="188" t="s">
        <v>126</v>
      </c>
      <c r="I115" s="188" t="s">
        <v>127</v>
      </c>
      <c r="J115" s="188" t="s">
        <v>118</v>
      </c>
      <c r="K115" s="189" t="s">
        <v>128</v>
      </c>
      <c r="L115" s="190"/>
      <c r="M115" s="100" t="s">
        <v>1</v>
      </c>
      <c r="N115" s="101" t="s">
        <v>37</v>
      </c>
      <c r="O115" s="101" t="s">
        <v>129</v>
      </c>
      <c r="P115" s="101" t="s">
        <v>130</v>
      </c>
      <c r="Q115" s="101" t="s">
        <v>131</v>
      </c>
      <c r="R115" s="101" t="s">
        <v>132</v>
      </c>
      <c r="S115" s="101" t="s">
        <v>133</v>
      </c>
      <c r="T115" s="102" t="s">
        <v>134</v>
      </c>
      <c r="U115" s="185"/>
      <c r="V115" s="185"/>
      <c r="W115" s="185"/>
      <c r="X115" s="185"/>
      <c r="Y115" s="185"/>
      <c r="Z115" s="185"/>
      <c r="AA115" s="185"/>
      <c r="AB115" s="185"/>
      <c r="AC115" s="185"/>
      <c r="AD115" s="185"/>
      <c r="AE115" s="185"/>
    </row>
    <row r="116" s="2" customFormat="1" ht="22.8" customHeight="1">
      <c r="A116" s="38"/>
      <c r="B116" s="39"/>
      <c r="C116" s="107" t="s">
        <v>135</v>
      </c>
      <c r="D116" s="40"/>
      <c r="E116" s="40"/>
      <c r="F116" s="40"/>
      <c r="G116" s="40"/>
      <c r="H116" s="40"/>
      <c r="I116" s="40"/>
      <c r="J116" s="191">
        <f>BK116</f>
        <v>0</v>
      </c>
      <c r="K116" s="40"/>
      <c r="L116" s="44"/>
      <c r="M116" s="103"/>
      <c r="N116" s="192"/>
      <c r="O116" s="104"/>
      <c r="P116" s="193">
        <f>SUM(P117:P119)</f>
        <v>0</v>
      </c>
      <c r="Q116" s="104"/>
      <c r="R116" s="193">
        <f>SUM(R117:R119)</f>
        <v>0</v>
      </c>
      <c r="S116" s="104"/>
      <c r="T116" s="194">
        <f>SUM(T117:T119)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72</v>
      </c>
      <c r="AU116" s="17" t="s">
        <v>120</v>
      </c>
      <c r="BK116" s="195">
        <f>SUM(BK117:BK119)</f>
        <v>0</v>
      </c>
    </row>
    <row r="117" s="2" customFormat="1" ht="33" customHeight="1">
      <c r="A117" s="38"/>
      <c r="B117" s="39"/>
      <c r="C117" s="210" t="s">
        <v>232</v>
      </c>
      <c r="D117" s="210" t="s">
        <v>139</v>
      </c>
      <c r="E117" s="211" t="s">
        <v>343</v>
      </c>
      <c r="F117" s="212" t="s">
        <v>344</v>
      </c>
      <c r="G117" s="213" t="s">
        <v>265</v>
      </c>
      <c r="H117" s="214">
        <v>549.06100000000004</v>
      </c>
      <c r="I117" s="215"/>
      <c r="J117" s="216">
        <f>ROUND(I117*H117,2)</f>
        <v>0</v>
      </c>
      <c r="K117" s="212" t="s">
        <v>143</v>
      </c>
      <c r="L117" s="44"/>
      <c r="M117" s="217" t="s">
        <v>1</v>
      </c>
      <c r="N117" s="218" t="s">
        <v>38</v>
      </c>
      <c r="O117" s="91"/>
      <c r="P117" s="219">
        <f>O117*H117</f>
        <v>0</v>
      </c>
      <c r="Q117" s="219">
        <v>0</v>
      </c>
      <c r="R117" s="219">
        <f>Q117*H117</f>
        <v>0</v>
      </c>
      <c r="S117" s="219">
        <v>0</v>
      </c>
      <c r="T117" s="220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1" t="s">
        <v>144</v>
      </c>
      <c r="AT117" s="221" t="s">
        <v>139</v>
      </c>
      <c r="AU117" s="221" t="s">
        <v>73</v>
      </c>
      <c r="AY117" s="17" t="s">
        <v>138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17" t="s">
        <v>80</v>
      </c>
      <c r="BK117" s="222">
        <f>ROUND(I117*H117,2)</f>
        <v>0</v>
      </c>
      <c r="BL117" s="17" t="s">
        <v>144</v>
      </c>
      <c r="BM117" s="221" t="s">
        <v>244</v>
      </c>
    </row>
    <row r="118" s="2" customFormat="1">
      <c r="A118" s="38"/>
      <c r="B118" s="39"/>
      <c r="C118" s="40"/>
      <c r="D118" s="223" t="s">
        <v>145</v>
      </c>
      <c r="E118" s="40"/>
      <c r="F118" s="224" t="s">
        <v>345</v>
      </c>
      <c r="G118" s="40"/>
      <c r="H118" s="40"/>
      <c r="I118" s="225"/>
      <c r="J118" s="40"/>
      <c r="K118" s="40"/>
      <c r="L118" s="44"/>
      <c r="M118" s="226"/>
      <c r="N118" s="227"/>
      <c r="O118" s="91"/>
      <c r="P118" s="91"/>
      <c r="Q118" s="91"/>
      <c r="R118" s="91"/>
      <c r="S118" s="91"/>
      <c r="T118" s="92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145</v>
      </c>
      <c r="AU118" s="17" t="s">
        <v>73</v>
      </c>
    </row>
    <row r="119" s="2" customFormat="1">
      <c r="A119" s="38"/>
      <c r="B119" s="39"/>
      <c r="C119" s="40"/>
      <c r="D119" s="228" t="s">
        <v>147</v>
      </c>
      <c r="E119" s="40"/>
      <c r="F119" s="229" t="s">
        <v>346</v>
      </c>
      <c r="G119" s="40"/>
      <c r="H119" s="40"/>
      <c r="I119" s="225"/>
      <c r="J119" s="40"/>
      <c r="K119" s="40"/>
      <c r="L119" s="44"/>
      <c r="M119" s="262"/>
      <c r="N119" s="263"/>
      <c r="O119" s="264"/>
      <c r="P119" s="264"/>
      <c r="Q119" s="264"/>
      <c r="R119" s="264"/>
      <c r="S119" s="264"/>
      <c r="T119" s="26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147</v>
      </c>
      <c r="AU119" s="17" t="s">
        <v>73</v>
      </c>
    </row>
    <row r="120" s="2" customFormat="1" ht="6.96" customHeight="1">
      <c r="A120" s="38"/>
      <c r="B120" s="66"/>
      <c r="C120" s="67"/>
      <c r="D120" s="67"/>
      <c r="E120" s="67"/>
      <c r="F120" s="67"/>
      <c r="G120" s="67"/>
      <c r="H120" s="67"/>
      <c r="I120" s="67"/>
      <c r="J120" s="67"/>
      <c r="K120" s="67"/>
      <c r="L120" s="44"/>
      <c r="M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</sheetData>
  <sheetProtection sheet="1" autoFilter="0" formatColumns="0" formatRows="0" objects="1" scenarios="1" spinCount="100000" saltValue="j9yFBMQoYxk5VJ1MPqSLHK353xbC0W6W2wvSL5Ag9AINRg+bqQzEp3ZYmeKCuW/R9pKWUrOWpeoSCQqS/S+Bhw==" hashValue="+UL7r3kDgPF5PLth+JYdrtZGQ4yjtv8o4BuRtPnDFAhpiumQSjZNA8vWC+2ggSkfsfPaV7jF7aEIcp9MZBgVIw==" algorithmName="SHA-512" password="CC35"/>
  <autoFilter ref="C115:K119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hyperlinks>
    <hyperlink ref="F119" r:id="rId1" display="https://podminky.urs.cz/item/CS_URS_2023_01/171201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Šternberk, Chodníky ul. Jívavská - Nabídkový rozpočet s výkazem výměr - 01/2023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764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ROUND((SUM(BE120:BE187)),  2)</f>
        <v>0</v>
      </c>
      <c r="G33" s="38"/>
      <c r="H33" s="38"/>
      <c r="I33" s="155">
        <v>0.20999999999999999</v>
      </c>
      <c r="J33" s="154">
        <f>ROUND(((SUM(BE120:BE187))*I33),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ROUND((SUM(BF120:BF187)),  2)</f>
        <v>0</v>
      </c>
      <c r="G34" s="38"/>
      <c r="H34" s="38"/>
      <c r="I34" s="155">
        <v>0.14999999999999999</v>
      </c>
      <c r="J34" s="154">
        <f>ROUND(((SUM(BF120:BF187))*I34),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ROUND((SUM(BG120:BG187)),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ROUND((SUM(BH120:BH187)),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ROUND((SUM(BI120:BI187)),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Šternberk, Chodníky ul. Jívavská - Nabídkový rozpočet s výkazem výměr - 01/2023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111 - SO 111 - Dopravní značení - Přímé výdaje na doprovodnou část projektu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122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765</v>
      </c>
      <c r="E98" s="182"/>
      <c r="F98" s="182"/>
      <c r="G98" s="182"/>
      <c r="H98" s="182"/>
      <c r="I98" s="182"/>
      <c r="J98" s="183">
        <f>J160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5" customFormat="1" ht="19.92" customHeight="1">
      <c r="A99" s="15"/>
      <c r="B99" s="279"/>
      <c r="C99" s="280"/>
      <c r="D99" s="281" t="s">
        <v>766</v>
      </c>
      <c r="E99" s="282"/>
      <c r="F99" s="282"/>
      <c r="G99" s="282"/>
      <c r="H99" s="282"/>
      <c r="I99" s="282"/>
      <c r="J99" s="283">
        <f>J161</f>
        <v>0</v>
      </c>
      <c r="K99" s="280"/>
      <c r="L99" s="284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  <row r="100" s="15" customFormat="1" ht="19.92" customHeight="1">
      <c r="A100" s="15"/>
      <c r="B100" s="279"/>
      <c r="C100" s="280"/>
      <c r="D100" s="281" t="s">
        <v>767</v>
      </c>
      <c r="E100" s="282"/>
      <c r="F100" s="282"/>
      <c r="G100" s="282"/>
      <c r="H100" s="282"/>
      <c r="I100" s="282"/>
      <c r="J100" s="283">
        <f>J184</f>
        <v>0</v>
      </c>
      <c r="K100" s="280"/>
      <c r="L100" s="284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123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Šternberk, Chodníky ul. Jívavská - Nabídkový rozpočet s výkazem výměr - 01/2023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30" customHeight="1">
      <c r="A112" s="38"/>
      <c r="B112" s="39"/>
      <c r="C112" s="40"/>
      <c r="D112" s="40"/>
      <c r="E112" s="76" t="str">
        <f>E9</f>
        <v>111 - SO 111 - Dopravní značení - Přímé výdaje na doprovodnou část projektu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6. 6. 2023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0" customFormat="1" ht="29.28" customHeight="1">
      <c r="A119" s="185"/>
      <c r="B119" s="186"/>
      <c r="C119" s="187" t="s">
        <v>124</v>
      </c>
      <c r="D119" s="188" t="s">
        <v>58</v>
      </c>
      <c r="E119" s="188" t="s">
        <v>54</v>
      </c>
      <c r="F119" s="188" t="s">
        <v>55</v>
      </c>
      <c r="G119" s="188" t="s">
        <v>125</v>
      </c>
      <c r="H119" s="188" t="s">
        <v>126</v>
      </c>
      <c r="I119" s="188" t="s">
        <v>127</v>
      </c>
      <c r="J119" s="188" t="s">
        <v>118</v>
      </c>
      <c r="K119" s="189" t="s">
        <v>128</v>
      </c>
      <c r="L119" s="190"/>
      <c r="M119" s="100" t="s">
        <v>1</v>
      </c>
      <c r="N119" s="101" t="s">
        <v>37</v>
      </c>
      <c r="O119" s="101" t="s">
        <v>129</v>
      </c>
      <c r="P119" s="101" t="s">
        <v>130</v>
      </c>
      <c r="Q119" s="101" t="s">
        <v>131</v>
      </c>
      <c r="R119" s="101" t="s">
        <v>132</v>
      </c>
      <c r="S119" s="101" t="s">
        <v>133</v>
      </c>
      <c r="T119" s="102" t="s">
        <v>134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8"/>
      <c r="B120" s="39"/>
      <c r="C120" s="107" t="s">
        <v>135</v>
      </c>
      <c r="D120" s="40"/>
      <c r="E120" s="40"/>
      <c r="F120" s="40"/>
      <c r="G120" s="40"/>
      <c r="H120" s="40"/>
      <c r="I120" s="40"/>
      <c r="J120" s="191">
        <f>BK120</f>
        <v>0</v>
      </c>
      <c r="K120" s="40"/>
      <c r="L120" s="44"/>
      <c r="M120" s="103"/>
      <c r="N120" s="192"/>
      <c r="O120" s="104"/>
      <c r="P120" s="193">
        <f>P121+P160</f>
        <v>0</v>
      </c>
      <c r="Q120" s="104"/>
      <c r="R120" s="193">
        <f>R121+R160</f>
        <v>0.60393970000000008</v>
      </c>
      <c r="S120" s="104"/>
      <c r="T120" s="194">
        <f>T121+T160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120</v>
      </c>
      <c r="BK120" s="195">
        <f>BK121+BK160</f>
        <v>0</v>
      </c>
    </row>
    <row r="121" s="11" customFormat="1" ht="25.92" customHeight="1">
      <c r="A121" s="11"/>
      <c r="B121" s="196"/>
      <c r="C121" s="197"/>
      <c r="D121" s="198" t="s">
        <v>72</v>
      </c>
      <c r="E121" s="199" t="s">
        <v>254</v>
      </c>
      <c r="F121" s="199" t="s">
        <v>255</v>
      </c>
      <c r="G121" s="197"/>
      <c r="H121" s="197"/>
      <c r="I121" s="200"/>
      <c r="J121" s="201">
        <f>BK121</f>
        <v>0</v>
      </c>
      <c r="K121" s="197"/>
      <c r="L121" s="202"/>
      <c r="M121" s="203"/>
      <c r="N121" s="204"/>
      <c r="O121" s="204"/>
      <c r="P121" s="205">
        <f>SUM(P122:P159)</f>
        <v>0</v>
      </c>
      <c r="Q121" s="204"/>
      <c r="R121" s="205">
        <f>SUM(R122:R159)</f>
        <v>0.47902970000000006</v>
      </c>
      <c r="S121" s="204"/>
      <c r="T121" s="206">
        <f>SUM(T122:T159)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7" t="s">
        <v>80</v>
      </c>
      <c r="AT121" s="208" t="s">
        <v>72</v>
      </c>
      <c r="AU121" s="208" t="s">
        <v>73</v>
      </c>
      <c r="AY121" s="207" t="s">
        <v>138</v>
      </c>
      <c r="BK121" s="209">
        <f>SUM(BK122:BK159)</f>
        <v>0</v>
      </c>
    </row>
    <row r="122" s="2" customFormat="1" ht="24.15" customHeight="1">
      <c r="A122" s="38"/>
      <c r="B122" s="39"/>
      <c r="C122" s="210" t="s">
        <v>761</v>
      </c>
      <c r="D122" s="210" t="s">
        <v>139</v>
      </c>
      <c r="E122" s="211" t="s">
        <v>768</v>
      </c>
      <c r="F122" s="212" t="s">
        <v>769</v>
      </c>
      <c r="G122" s="213" t="s">
        <v>250</v>
      </c>
      <c r="H122" s="214">
        <v>940</v>
      </c>
      <c r="I122" s="215"/>
      <c r="J122" s="216">
        <f>ROUND(I122*H122,2)</f>
        <v>0</v>
      </c>
      <c r="K122" s="212" t="s">
        <v>143</v>
      </c>
      <c r="L122" s="44"/>
      <c r="M122" s="217" t="s">
        <v>1</v>
      </c>
      <c r="N122" s="218" t="s">
        <v>38</v>
      </c>
      <c r="O122" s="91"/>
      <c r="P122" s="219">
        <f>O122*H122</f>
        <v>0</v>
      </c>
      <c r="Q122" s="219">
        <v>0.00026400000000000002</v>
      </c>
      <c r="R122" s="219">
        <f>Q122*H122</f>
        <v>0.24816000000000002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144</v>
      </c>
      <c r="AT122" s="221" t="s">
        <v>139</v>
      </c>
      <c r="AU122" s="221" t="s">
        <v>80</v>
      </c>
      <c r="AY122" s="17" t="s">
        <v>138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80</v>
      </c>
      <c r="BK122" s="222">
        <f>ROUND(I122*H122,2)</f>
        <v>0</v>
      </c>
      <c r="BL122" s="17" t="s">
        <v>144</v>
      </c>
      <c r="BM122" s="221" t="s">
        <v>82</v>
      </c>
    </row>
    <row r="123" s="2" customFormat="1">
      <c r="A123" s="38"/>
      <c r="B123" s="39"/>
      <c r="C123" s="40"/>
      <c r="D123" s="223" t="s">
        <v>145</v>
      </c>
      <c r="E123" s="40"/>
      <c r="F123" s="224" t="s">
        <v>770</v>
      </c>
      <c r="G123" s="40"/>
      <c r="H123" s="40"/>
      <c r="I123" s="225"/>
      <c r="J123" s="40"/>
      <c r="K123" s="40"/>
      <c r="L123" s="44"/>
      <c r="M123" s="226"/>
      <c r="N123" s="22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145</v>
      </c>
      <c r="AU123" s="17" t="s">
        <v>80</v>
      </c>
    </row>
    <row r="124" s="2" customFormat="1">
      <c r="A124" s="38"/>
      <c r="B124" s="39"/>
      <c r="C124" s="40"/>
      <c r="D124" s="228" t="s">
        <v>147</v>
      </c>
      <c r="E124" s="40"/>
      <c r="F124" s="229" t="s">
        <v>771</v>
      </c>
      <c r="G124" s="40"/>
      <c r="H124" s="40"/>
      <c r="I124" s="225"/>
      <c r="J124" s="40"/>
      <c r="K124" s="40"/>
      <c r="L124" s="44"/>
      <c r="M124" s="226"/>
      <c r="N124" s="22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147</v>
      </c>
      <c r="AU124" s="17" t="s">
        <v>80</v>
      </c>
    </row>
    <row r="125" s="2" customFormat="1" ht="16.5" customHeight="1">
      <c r="A125" s="38"/>
      <c r="B125" s="39"/>
      <c r="C125" s="210" t="s">
        <v>772</v>
      </c>
      <c r="D125" s="210" t="s">
        <v>139</v>
      </c>
      <c r="E125" s="211" t="s">
        <v>773</v>
      </c>
      <c r="F125" s="212" t="s">
        <v>774</v>
      </c>
      <c r="G125" s="213" t="s">
        <v>250</v>
      </c>
      <c r="H125" s="214">
        <v>1410</v>
      </c>
      <c r="I125" s="215"/>
      <c r="J125" s="216">
        <f>ROUND(I125*H125,2)</f>
        <v>0</v>
      </c>
      <c r="K125" s="212" t="s">
        <v>143</v>
      </c>
      <c r="L125" s="44"/>
      <c r="M125" s="217" t="s">
        <v>1</v>
      </c>
      <c r="N125" s="218" t="s">
        <v>38</v>
      </c>
      <c r="O125" s="91"/>
      <c r="P125" s="219">
        <f>O125*H125</f>
        <v>0</v>
      </c>
      <c r="Q125" s="219">
        <v>4.8799999999999999E-06</v>
      </c>
      <c r="R125" s="219">
        <f>Q125*H125</f>
        <v>0.0068807999999999994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144</v>
      </c>
      <c r="AT125" s="221" t="s">
        <v>139</v>
      </c>
      <c r="AU125" s="221" t="s">
        <v>80</v>
      </c>
      <c r="AY125" s="17" t="s">
        <v>138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80</v>
      </c>
      <c r="BK125" s="222">
        <f>ROUND(I125*H125,2)</f>
        <v>0</v>
      </c>
      <c r="BL125" s="17" t="s">
        <v>144</v>
      </c>
      <c r="BM125" s="221" t="s">
        <v>144</v>
      </c>
    </row>
    <row r="126" s="2" customFormat="1">
      <c r="A126" s="38"/>
      <c r="B126" s="39"/>
      <c r="C126" s="40"/>
      <c r="D126" s="223" t="s">
        <v>145</v>
      </c>
      <c r="E126" s="40"/>
      <c r="F126" s="224" t="s">
        <v>775</v>
      </c>
      <c r="G126" s="40"/>
      <c r="H126" s="40"/>
      <c r="I126" s="225"/>
      <c r="J126" s="40"/>
      <c r="K126" s="40"/>
      <c r="L126" s="44"/>
      <c r="M126" s="226"/>
      <c r="N126" s="22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80</v>
      </c>
    </row>
    <row r="127" s="2" customFormat="1">
      <c r="A127" s="38"/>
      <c r="B127" s="39"/>
      <c r="C127" s="40"/>
      <c r="D127" s="228" t="s">
        <v>147</v>
      </c>
      <c r="E127" s="40"/>
      <c r="F127" s="229" t="s">
        <v>776</v>
      </c>
      <c r="G127" s="40"/>
      <c r="H127" s="40"/>
      <c r="I127" s="225"/>
      <c r="J127" s="40"/>
      <c r="K127" s="40"/>
      <c r="L127" s="44"/>
      <c r="M127" s="226"/>
      <c r="N127" s="22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147</v>
      </c>
      <c r="AU127" s="17" t="s">
        <v>80</v>
      </c>
    </row>
    <row r="128" s="13" customFormat="1">
      <c r="A128" s="13"/>
      <c r="B128" s="240"/>
      <c r="C128" s="241"/>
      <c r="D128" s="223" t="s">
        <v>149</v>
      </c>
      <c r="E128" s="242" t="s">
        <v>1</v>
      </c>
      <c r="F128" s="243" t="s">
        <v>777</v>
      </c>
      <c r="G128" s="241"/>
      <c r="H128" s="244">
        <v>1410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0" t="s">
        <v>149</v>
      </c>
      <c r="AU128" s="250" t="s">
        <v>80</v>
      </c>
      <c r="AV128" s="13" t="s">
        <v>82</v>
      </c>
      <c r="AW128" s="13" t="s">
        <v>30</v>
      </c>
      <c r="AX128" s="13" t="s">
        <v>73</v>
      </c>
      <c r="AY128" s="250" t="s">
        <v>138</v>
      </c>
    </row>
    <row r="129" s="14" customFormat="1">
      <c r="A129" s="14"/>
      <c r="B129" s="251"/>
      <c r="C129" s="252"/>
      <c r="D129" s="223" t="s">
        <v>149</v>
      </c>
      <c r="E129" s="253" t="s">
        <v>1</v>
      </c>
      <c r="F129" s="254" t="s">
        <v>153</v>
      </c>
      <c r="G129" s="252"/>
      <c r="H129" s="255">
        <v>1410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1" t="s">
        <v>149</v>
      </c>
      <c r="AU129" s="261" t="s">
        <v>80</v>
      </c>
      <c r="AV129" s="14" t="s">
        <v>144</v>
      </c>
      <c r="AW129" s="14" t="s">
        <v>30</v>
      </c>
      <c r="AX129" s="14" t="s">
        <v>80</v>
      </c>
      <c r="AY129" s="261" t="s">
        <v>138</v>
      </c>
    </row>
    <row r="130" s="2" customFormat="1" ht="24.15" customHeight="1">
      <c r="A130" s="38"/>
      <c r="B130" s="39"/>
      <c r="C130" s="210" t="s">
        <v>778</v>
      </c>
      <c r="D130" s="210" t="s">
        <v>139</v>
      </c>
      <c r="E130" s="211" t="s">
        <v>779</v>
      </c>
      <c r="F130" s="212" t="s">
        <v>780</v>
      </c>
      <c r="G130" s="213" t="s">
        <v>250</v>
      </c>
      <c r="H130" s="214">
        <v>400</v>
      </c>
      <c r="I130" s="215"/>
      <c r="J130" s="216">
        <f>ROUND(I130*H130,2)</f>
        <v>0</v>
      </c>
      <c r="K130" s="212" t="s">
        <v>143</v>
      </c>
      <c r="L130" s="44"/>
      <c r="M130" s="217" t="s">
        <v>1</v>
      </c>
      <c r="N130" s="218" t="s">
        <v>38</v>
      </c>
      <c r="O130" s="91"/>
      <c r="P130" s="219">
        <f>O130*H130</f>
        <v>0</v>
      </c>
      <c r="Q130" s="219">
        <v>0.00013200000000000001</v>
      </c>
      <c r="R130" s="219">
        <f>Q130*H130</f>
        <v>0.052800000000000007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144</v>
      </c>
      <c r="AT130" s="221" t="s">
        <v>139</v>
      </c>
      <c r="AU130" s="221" t="s">
        <v>80</v>
      </c>
      <c r="AY130" s="17" t="s">
        <v>138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80</v>
      </c>
      <c r="BK130" s="222">
        <f>ROUND(I130*H130,2)</f>
        <v>0</v>
      </c>
      <c r="BL130" s="17" t="s">
        <v>144</v>
      </c>
      <c r="BM130" s="221" t="s">
        <v>163</v>
      </c>
    </row>
    <row r="131" s="2" customFormat="1">
      <c r="A131" s="38"/>
      <c r="B131" s="39"/>
      <c r="C131" s="40"/>
      <c r="D131" s="223" t="s">
        <v>145</v>
      </c>
      <c r="E131" s="40"/>
      <c r="F131" s="224" t="s">
        <v>781</v>
      </c>
      <c r="G131" s="40"/>
      <c r="H131" s="40"/>
      <c r="I131" s="225"/>
      <c r="J131" s="40"/>
      <c r="K131" s="40"/>
      <c r="L131" s="44"/>
      <c r="M131" s="226"/>
      <c r="N131" s="22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80</v>
      </c>
    </row>
    <row r="132" s="2" customFormat="1">
      <c r="A132" s="38"/>
      <c r="B132" s="39"/>
      <c r="C132" s="40"/>
      <c r="D132" s="228" t="s">
        <v>147</v>
      </c>
      <c r="E132" s="40"/>
      <c r="F132" s="229" t="s">
        <v>782</v>
      </c>
      <c r="G132" s="40"/>
      <c r="H132" s="40"/>
      <c r="I132" s="225"/>
      <c r="J132" s="40"/>
      <c r="K132" s="40"/>
      <c r="L132" s="44"/>
      <c r="M132" s="226"/>
      <c r="N132" s="22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147</v>
      </c>
      <c r="AU132" s="17" t="s">
        <v>80</v>
      </c>
    </row>
    <row r="133" s="2" customFormat="1" ht="24.15" customHeight="1">
      <c r="A133" s="38"/>
      <c r="B133" s="39"/>
      <c r="C133" s="210" t="s">
        <v>783</v>
      </c>
      <c r="D133" s="210" t="s">
        <v>139</v>
      </c>
      <c r="E133" s="211" t="s">
        <v>784</v>
      </c>
      <c r="F133" s="212" t="s">
        <v>785</v>
      </c>
      <c r="G133" s="213" t="s">
        <v>250</v>
      </c>
      <c r="H133" s="214">
        <v>70</v>
      </c>
      <c r="I133" s="215"/>
      <c r="J133" s="216">
        <f>ROUND(I133*H133,2)</f>
        <v>0</v>
      </c>
      <c r="K133" s="212" t="s">
        <v>143</v>
      </c>
      <c r="L133" s="44"/>
      <c r="M133" s="217" t="s">
        <v>1</v>
      </c>
      <c r="N133" s="218" t="s">
        <v>38</v>
      </c>
      <c r="O133" s="91"/>
      <c r="P133" s="219">
        <f>O133*H133</f>
        <v>0</v>
      </c>
      <c r="Q133" s="219">
        <v>6.0800000000000001E-05</v>
      </c>
      <c r="R133" s="219">
        <f>Q133*H133</f>
        <v>0.0042560000000000002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144</v>
      </c>
      <c r="AT133" s="221" t="s">
        <v>139</v>
      </c>
      <c r="AU133" s="221" t="s">
        <v>80</v>
      </c>
      <c r="AY133" s="17" t="s">
        <v>138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80</v>
      </c>
      <c r="BK133" s="222">
        <f>ROUND(I133*H133,2)</f>
        <v>0</v>
      </c>
      <c r="BL133" s="17" t="s">
        <v>144</v>
      </c>
      <c r="BM133" s="221" t="s">
        <v>168</v>
      </c>
    </row>
    <row r="134" s="2" customFormat="1">
      <c r="A134" s="38"/>
      <c r="B134" s="39"/>
      <c r="C134" s="40"/>
      <c r="D134" s="223" t="s">
        <v>145</v>
      </c>
      <c r="E134" s="40"/>
      <c r="F134" s="224" t="s">
        <v>786</v>
      </c>
      <c r="G134" s="40"/>
      <c r="H134" s="40"/>
      <c r="I134" s="225"/>
      <c r="J134" s="40"/>
      <c r="K134" s="40"/>
      <c r="L134" s="44"/>
      <c r="M134" s="226"/>
      <c r="N134" s="22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145</v>
      </c>
      <c r="AU134" s="17" t="s">
        <v>80</v>
      </c>
    </row>
    <row r="135" s="2" customFormat="1">
      <c r="A135" s="38"/>
      <c r="B135" s="39"/>
      <c r="C135" s="40"/>
      <c r="D135" s="228" t="s">
        <v>147</v>
      </c>
      <c r="E135" s="40"/>
      <c r="F135" s="229" t="s">
        <v>787</v>
      </c>
      <c r="G135" s="40"/>
      <c r="H135" s="40"/>
      <c r="I135" s="225"/>
      <c r="J135" s="40"/>
      <c r="K135" s="40"/>
      <c r="L135" s="44"/>
      <c r="M135" s="226"/>
      <c r="N135" s="22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147</v>
      </c>
      <c r="AU135" s="17" t="s">
        <v>80</v>
      </c>
    </row>
    <row r="136" s="2" customFormat="1" ht="24.15" customHeight="1">
      <c r="A136" s="38"/>
      <c r="B136" s="39"/>
      <c r="C136" s="210" t="s">
        <v>788</v>
      </c>
      <c r="D136" s="210" t="s">
        <v>139</v>
      </c>
      <c r="E136" s="211" t="s">
        <v>789</v>
      </c>
      <c r="F136" s="212" t="s">
        <v>790</v>
      </c>
      <c r="G136" s="213" t="s">
        <v>250</v>
      </c>
      <c r="H136" s="214">
        <v>16.899999999999999</v>
      </c>
      <c r="I136" s="215"/>
      <c r="J136" s="216">
        <f>ROUND(I136*H136,2)</f>
        <v>0</v>
      </c>
      <c r="K136" s="212" t="s">
        <v>143</v>
      </c>
      <c r="L136" s="44"/>
      <c r="M136" s="217" t="s">
        <v>1</v>
      </c>
      <c r="N136" s="218" t="s">
        <v>38</v>
      </c>
      <c r="O136" s="91"/>
      <c r="P136" s="219">
        <f>O136*H136</f>
        <v>0</v>
      </c>
      <c r="Q136" s="219">
        <v>0.0021909999999999998</v>
      </c>
      <c r="R136" s="219">
        <f>Q136*H136</f>
        <v>0.037027899999999996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144</v>
      </c>
      <c r="AT136" s="221" t="s">
        <v>139</v>
      </c>
      <c r="AU136" s="221" t="s">
        <v>80</v>
      </c>
      <c r="AY136" s="17" t="s">
        <v>138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80</v>
      </c>
      <c r="BK136" s="222">
        <f>ROUND(I136*H136,2)</f>
        <v>0</v>
      </c>
      <c r="BL136" s="17" t="s">
        <v>144</v>
      </c>
      <c r="BM136" s="221" t="s">
        <v>174</v>
      </c>
    </row>
    <row r="137" s="2" customFormat="1">
      <c r="A137" s="38"/>
      <c r="B137" s="39"/>
      <c r="C137" s="40"/>
      <c r="D137" s="223" t="s">
        <v>145</v>
      </c>
      <c r="E137" s="40"/>
      <c r="F137" s="224" t="s">
        <v>791</v>
      </c>
      <c r="G137" s="40"/>
      <c r="H137" s="40"/>
      <c r="I137" s="225"/>
      <c r="J137" s="40"/>
      <c r="K137" s="40"/>
      <c r="L137" s="44"/>
      <c r="M137" s="226"/>
      <c r="N137" s="22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145</v>
      </c>
      <c r="AU137" s="17" t="s">
        <v>80</v>
      </c>
    </row>
    <row r="138" s="2" customFormat="1">
      <c r="A138" s="38"/>
      <c r="B138" s="39"/>
      <c r="C138" s="40"/>
      <c r="D138" s="228" t="s">
        <v>147</v>
      </c>
      <c r="E138" s="40"/>
      <c r="F138" s="229" t="s">
        <v>792</v>
      </c>
      <c r="G138" s="40"/>
      <c r="H138" s="40"/>
      <c r="I138" s="225"/>
      <c r="J138" s="40"/>
      <c r="K138" s="40"/>
      <c r="L138" s="44"/>
      <c r="M138" s="226"/>
      <c r="N138" s="22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147</v>
      </c>
      <c r="AU138" s="17" t="s">
        <v>80</v>
      </c>
    </row>
    <row r="139" s="13" customFormat="1">
      <c r="A139" s="13"/>
      <c r="B139" s="240"/>
      <c r="C139" s="241"/>
      <c r="D139" s="223" t="s">
        <v>149</v>
      </c>
      <c r="E139" s="242" t="s">
        <v>1</v>
      </c>
      <c r="F139" s="243" t="s">
        <v>793</v>
      </c>
      <c r="G139" s="241"/>
      <c r="H139" s="244">
        <v>16.899999999999999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149</v>
      </c>
      <c r="AU139" s="250" t="s">
        <v>80</v>
      </c>
      <c r="AV139" s="13" t="s">
        <v>82</v>
      </c>
      <c r="AW139" s="13" t="s">
        <v>30</v>
      </c>
      <c r="AX139" s="13" t="s">
        <v>73</v>
      </c>
      <c r="AY139" s="250" t="s">
        <v>138</v>
      </c>
    </row>
    <row r="140" s="14" customFormat="1">
      <c r="A140" s="14"/>
      <c r="B140" s="251"/>
      <c r="C140" s="252"/>
      <c r="D140" s="223" t="s">
        <v>149</v>
      </c>
      <c r="E140" s="253" t="s">
        <v>1</v>
      </c>
      <c r="F140" s="254" t="s">
        <v>153</v>
      </c>
      <c r="G140" s="252"/>
      <c r="H140" s="255">
        <v>16.899999999999999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149</v>
      </c>
      <c r="AU140" s="261" t="s">
        <v>80</v>
      </c>
      <c r="AV140" s="14" t="s">
        <v>144</v>
      </c>
      <c r="AW140" s="14" t="s">
        <v>30</v>
      </c>
      <c r="AX140" s="14" t="s">
        <v>80</v>
      </c>
      <c r="AY140" s="261" t="s">
        <v>138</v>
      </c>
    </row>
    <row r="141" s="2" customFormat="1" ht="24.15" customHeight="1">
      <c r="A141" s="38"/>
      <c r="B141" s="39"/>
      <c r="C141" s="210" t="s">
        <v>794</v>
      </c>
      <c r="D141" s="210" t="s">
        <v>139</v>
      </c>
      <c r="E141" s="211" t="s">
        <v>795</v>
      </c>
      <c r="F141" s="212" t="s">
        <v>796</v>
      </c>
      <c r="G141" s="213" t="s">
        <v>250</v>
      </c>
      <c r="H141" s="214">
        <v>470</v>
      </c>
      <c r="I141" s="215"/>
      <c r="J141" s="216">
        <f>ROUND(I141*H141,2)</f>
        <v>0</v>
      </c>
      <c r="K141" s="212" t="s">
        <v>143</v>
      </c>
      <c r="L141" s="44"/>
      <c r="M141" s="217" t="s">
        <v>1</v>
      </c>
      <c r="N141" s="218" t="s">
        <v>38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144</v>
      </c>
      <c r="AT141" s="221" t="s">
        <v>139</v>
      </c>
      <c r="AU141" s="221" t="s">
        <v>80</v>
      </c>
      <c r="AY141" s="17" t="s">
        <v>138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80</v>
      </c>
      <c r="BK141" s="222">
        <f>ROUND(I141*H141,2)</f>
        <v>0</v>
      </c>
      <c r="BL141" s="17" t="s">
        <v>144</v>
      </c>
      <c r="BM141" s="221" t="s">
        <v>180</v>
      </c>
    </row>
    <row r="142" s="2" customFormat="1">
      <c r="A142" s="38"/>
      <c r="B142" s="39"/>
      <c r="C142" s="40"/>
      <c r="D142" s="223" t="s">
        <v>145</v>
      </c>
      <c r="E142" s="40"/>
      <c r="F142" s="224" t="s">
        <v>797</v>
      </c>
      <c r="G142" s="40"/>
      <c r="H142" s="40"/>
      <c r="I142" s="225"/>
      <c r="J142" s="40"/>
      <c r="K142" s="40"/>
      <c r="L142" s="44"/>
      <c r="M142" s="226"/>
      <c r="N142" s="22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80</v>
      </c>
    </row>
    <row r="143" s="2" customFormat="1">
      <c r="A143" s="38"/>
      <c r="B143" s="39"/>
      <c r="C143" s="40"/>
      <c r="D143" s="228" t="s">
        <v>147</v>
      </c>
      <c r="E143" s="40"/>
      <c r="F143" s="229" t="s">
        <v>798</v>
      </c>
      <c r="G143" s="40"/>
      <c r="H143" s="40"/>
      <c r="I143" s="225"/>
      <c r="J143" s="40"/>
      <c r="K143" s="40"/>
      <c r="L143" s="44"/>
      <c r="M143" s="226"/>
      <c r="N143" s="22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147</v>
      </c>
      <c r="AU143" s="17" t="s">
        <v>80</v>
      </c>
    </row>
    <row r="144" s="13" customFormat="1">
      <c r="A144" s="13"/>
      <c r="B144" s="240"/>
      <c r="C144" s="241"/>
      <c r="D144" s="223" t="s">
        <v>149</v>
      </c>
      <c r="E144" s="242" t="s">
        <v>1</v>
      </c>
      <c r="F144" s="243" t="s">
        <v>799</v>
      </c>
      <c r="G144" s="241"/>
      <c r="H144" s="244">
        <v>470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149</v>
      </c>
      <c r="AU144" s="250" t="s">
        <v>80</v>
      </c>
      <c r="AV144" s="13" t="s">
        <v>82</v>
      </c>
      <c r="AW144" s="13" t="s">
        <v>30</v>
      </c>
      <c r="AX144" s="13" t="s">
        <v>73</v>
      </c>
      <c r="AY144" s="250" t="s">
        <v>138</v>
      </c>
    </row>
    <row r="145" s="14" customFormat="1">
      <c r="A145" s="14"/>
      <c r="B145" s="251"/>
      <c r="C145" s="252"/>
      <c r="D145" s="223" t="s">
        <v>149</v>
      </c>
      <c r="E145" s="253" t="s">
        <v>1</v>
      </c>
      <c r="F145" s="254" t="s">
        <v>153</v>
      </c>
      <c r="G145" s="252"/>
      <c r="H145" s="255">
        <v>470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149</v>
      </c>
      <c r="AU145" s="261" t="s">
        <v>80</v>
      </c>
      <c r="AV145" s="14" t="s">
        <v>144</v>
      </c>
      <c r="AW145" s="14" t="s">
        <v>30</v>
      </c>
      <c r="AX145" s="14" t="s">
        <v>80</v>
      </c>
      <c r="AY145" s="261" t="s">
        <v>138</v>
      </c>
    </row>
    <row r="146" s="2" customFormat="1" ht="24.15" customHeight="1">
      <c r="A146" s="38"/>
      <c r="B146" s="39"/>
      <c r="C146" s="210" t="s">
        <v>101</v>
      </c>
      <c r="D146" s="210" t="s">
        <v>139</v>
      </c>
      <c r="E146" s="211" t="s">
        <v>800</v>
      </c>
      <c r="F146" s="212" t="s">
        <v>801</v>
      </c>
      <c r="G146" s="213" t="s">
        <v>250</v>
      </c>
      <c r="H146" s="214">
        <v>940</v>
      </c>
      <c r="I146" s="215"/>
      <c r="J146" s="216">
        <f>ROUND(I146*H146,2)</f>
        <v>0</v>
      </c>
      <c r="K146" s="212" t="s">
        <v>143</v>
      </c>
      <c r="L146" s="44"/>
      <c r="M146" s="217" t="s">
        <v>1</v>
      </c>
      <c r="N146" s="218" t="s">
        <v>38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144</v>
      </c>
      <c r="AT146" s="221" t="s">
        <v>139</v>
      </c>
      <c r="AU146" s="221" t="s">
        <v>80</v>
      </c>
      <c r="AY146" s="17" t="s">
        <v>138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80</v>
      </c>
      <c r="BK146" s="222">
        <f>ROUND(I146*H146,2)</f>
        <v>0</v>
      </c>
      <c r="BL146" s="17" t="s">
        <v>144</v>
      </c>
      <c r="BM146" s="221" t="s">
        <v>186</v>
      </c>
    </row>
    <row r="147" s="2" customFormat="1">
      <c r="A147" s="38"/>
      <c r="B147" s="39"/>
      <c r="C147" s="40"/>
      <c r="D147" s="223" t="s">
        <v>145</v>
      </c>
      <c r="E147" s="40"/>
      <c r="F147" s="224" t="s">
        <v>802</v>
      </c>
      <c r="G147" s="40"/>
      <c r="H147" s="40"/>
      <c r="I147" s="225"/>
      <c r="J147" s="40"/>
      <c r="K147" s="40"/>
      <c r="L147" s="44"/>
      <c r="M147" s="226"/>
      <c r="N147" s="22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145</v>
      </c>
      <c r="AU147" s="17" t="s">
        <v>80</v>
      </c>
    </row>
    <row r="148" s="2" customFormat="1">
      <c r="A148" s="38"/>
      <c r="B148" s="39"/>
      <c r="C148" s="40"/>
      <c r="D148" s="228" t="s">
        <v>147</v>
      </c>
      <c r="E148" s="40"/>
      <c r="F148" s="229" t="s">
        <v>803</v>
      </c>
      <c r="G148" s="40"/>
      <c r="H148" s="40"/>
      <c r="I148" s="225"/>
      <c r="J148" s="40"/>
      <c r="K148" s="40"/>
      <c r="L148" s="44"/>
      <c r="M148" s="226"/>
      <c r="N148" s="22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147</v>
      </c>
      <c r="AU148" s="17" t="s">
        <v>80</v>
      </c>
    </row>
    <row r="149" s="2" customFormat="1" ht="24.15" customHeight="1">
      <c r="A149" s="38"/>
      <c r="B149" s="39"/>
      <c r="C149" s="210" t="s">
        <v>804</v>
      </c>
      <c r="D149" s="210" t="s">
        <v>139</v>
      </c>
      <c r="E149" s="211" t="s">
        <v>805</v>
      </c>
      <c r="F149" s="212" t="s">
        <v>806</v>
      </c>
      <c r="G149" s="213" t="s">
        <v>295</v>
      </c>
      <c r="H149" s="214">
        <v>1</v>
      </c>
      <c r="I149" s="215"/>
      <c r="J149" s="216">
        <f>ROUND(I149*H149,2)</f>
        <v>0</v>
      </c>
      <c r="K149" s="212" t="s">
        <v>143</v>
      </c>
      <c r="L149" s="44"/>
      <c r="M149" s="217" t="s">
        <v>1</v>
      </c>
      <c r="N149" s="218" t="s">
        <v>38</v>
      </c>
      <c r="O149" s="91"/>
      <c r="P149" s="219">
        <f>O149*H149</f>
        <v>0</v>
      </c>
      <c r="Q149" s="219">
        <v>0.00069999999999999999</v>
      </c>
      <c r="R149" s="219">
        <f>Q149*H149</f>
        <v>0.00069999999999999999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144</v>
      </c>
      <c r="AT149" s="221" t="s">
        <v>139</v>
      </c>
      <c r="AU149" s="221" t="s">
        <v>80</v>
      </c>
      <c r="AY149" s="17" t="s">
        <v>138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80</v>
      </c>
      <c r="BK149" s="222">
        <f>ROUND(I149*H149,2)</f>
        <v>0</v>
      </c>
      <c r="BL149" s="17" t="s">
        <v>144</v>
      </c>
      <c r="BM149" s="221" t="s">
        <v>191</v>
      </c>
    </row>
    <row r="150" s="2" customFormat="1">
      <c r="A150" s="38"/>
      <c r="B150" s="39"/>
      <c r="C150" s="40"/>
      <c r="D150" s="223" t="s">
        <v>145</v>
      </c>
      <c r="E150" s="40"/>
      <c r="F150" s="224" t="s">
        <v>807</v>
      </c>
      <c r="G150" s="40"/>
      <c r="H150" s="40"/>
      <c r="I150" s="225"/>
      <c r="J150" s="40"/>
      <c r="K150" s="40"/>
      <c r="L150" s="44"/>
      <c r="M150" s="226"/>
      <c r="N150" s="22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145</v>
      </c>
      <c r="AU150" s="17" t="s">
        <v>80</v>
      </c>
    </row>
    <row r="151" s="2" customFormat="1">
      <c r="A151" s="38"/>
      <c r="B151" s="39"/>
      <c r="C151" s="40"/>
      <c r="D151" s="228" t="s">
        <v>147</v>
      </c>
      <c r="E151" s="40"/>
      <c r="F151" s="229" t="s">
        <v>808</v>
      </c>
      <c r="G151" s="40"/>
      <c r="H151" s="40"/>
      <c r="I151" s="225"/>
      <c r="J151" s="40"/>
      <c r="K151" s="40"/>
      <c r="L151" s="44"/>
      <c r="M151" s="226"/>
      <c r="N151" s="22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147</v>
      </c>
      <c r="AU151" s="17" t="s">
        <v>80</v>
      </c>
    </row>
    <row r="152" s="2" customFormat="1" ht="24.15" customHeight="1">
      <c r="A152" s="38"/>
      <c r="B152" s="39"/>
      <c r="C152" s="210" t="s">
        <v>809</v>
      </c>
      <c r="D152" s="210" t="s">
        <v>139</v>
      </c>
      <c r="E152" s="211" t="s">
        <v>810</v>
      </c>
      <c r="F152" s="212" t="s">
        <v>811</v>
      </c>
      <c r="G152" s="213" t="s">
        <v>295</v>
      </c>
      <c r="H152" s="214">
        <v>1</v>
      </c>
      <c r="I152" s="215"/>
      <c r="J152" s="216">
        <f>ROUND(I152*H152,2)</f>
        <v>0</v>
      </c>
      <c r="K152" s="212" t="s">
        <v>143</v>
      </c>
      <c r="L152" s="44"/>
      <c r="M152" s="217" t="s">
        <v>1</v>
      </c>
      <c r="N152" s="218" t="s">
        <v>38</v>
      </c>
      <c r="O152" s="91"/>
      <c r="P152" s="219">
        <f>O152*H152</f>
        <v>0</v>
      </c>
      <c r="Q152" s="219">
        <v>0.11240500000000001</v>
      </c>
      <c r="R152" s="219">
        <f>Q152*H152</f>
        <v>0.11240500000000001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144</v>
      </c>
      <c r="AT152" s="221" t="s">
        <v>139</v>
      </c>
      <c r="AU152" s="221" t="s">
        <v>80</v>
      </c>
      <c r="AY152" s="17" t="s">
        <v>138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80</v>
      </c>
      <c r="BK152" s="222">
        <f>ROUND(I152*H152,2)</f>
        <v>0</v>
      </c>
      <c r="BL152" s="17" t="s">
        <v>144</v>
      </c>
      <c r="BM152" s="221" t="s">
        <v>197</v>
      </c>
    </row>
    <row r="153" s="2" customFormat="1">
      <c r="A153" s="38"/>
      <c r="B153" s="39"/>
      <c r="C153" s="40"/>
      <c r="D153" s="223" t="s">
        <v>145</v>
      </c>
      <c r="E153" s="40"/>
      <c r="F153" s="224" t="s">
        <v>812</v>
      </c>
      <c r="G153" s="40"/>
      <c r="H153" s="40"/>
      <c r="I153" s="225"/>
      <c r="J153" s="40"/>
      <c r="K153" s="40"/>
      <c r="L153" s="44"/>
      <c r="M153" s="226"/>
      <c r="N153" s="22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145</v>
      </c>
      <c r="AU153" s="17" t="s">
        <v>80</v>
      </c>
    </row>
    <row r="154" s="2" customFormat="1">
      <c r="A154" s="38"/>
      <c r="B154" s="39"/>
      <c r="C154" s="40"/>
      <c r="D154" s="228" t="s">
        <v>147</v>
      </c>
      <c r="E154" s="40"/>
      <c r="F154" s="229" t="s">
        <v>813</v>
      </c>
      <c r="G154" s="40"/>
      <c r="H154" s="40"/>
      <c r="I154" s="225"/>
      <c r="J154" s="40"/>
      <c r="K154" s="40"/>
      <c r="L154" s="44"/>
      <c r="M154" s="226"/>
      <c r="N154" s="22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147</v>
      </c>
      <c r="AU154" s="17" t="s">
        <v>80</v>
      </c>
    </row>
    <row r="155" s="2" customFormat="1" ht="24.15" customHeight="1">
      <c r="A155" s="38"/>
      <c r="B155" s="39"/>
      <c r="C155" s="210" t="s">
        <v>814</v>
      </c>
      <c r="D155" s="210" t="s">
        <v>139</v>
      </c>
      <c r="E155" s="211" t="s">
        <v>815</v>
      </c>
      <c r="F155" s="212" t="s">
        <v>816</v>
      </c>
      <c r="G155" s="213" t="s">
        <v>295</v>
      </c>
      <c r="H155" s="214">
        <v>8</v>
      </c>
      <c r="I155" s="215"/>
      <c r="J155" s="216">
        <f>ROUND(I155*H155,2)</f>
        <v>0</v>
      </c>
      <c r="K155" s="212" t="s">
        <v>143</v>
      </c>
      <c r="L155" s="44"/>
      <c r="M155" s="217" t="s">
        <v>1</v>
      </c>
      <c r="N155" s="218" t="s">
        <v>38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144</v>
      </c>
      <c r="AT155" s="221" t="s">
        <v>139</v>
      </c>
      <c r="AU155" s="221" t="s">
        <v>80</v>
      </c>
      <c r="AY155" s="17" t="s">
        <v>138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80</v>
      </c>
      <c r="BK155" s="222">
        <f>ROUND(I155*H155,2)</f>
        <v>0</v>
      </c>
      <c r="BL155" s="17" t="s">
        <v>144</v>
      </c>
      <c r="BM155" s="221" t="s">
        <v>202</v>
      </c>
    </row>
    <row r="156" s="2" customFormat="1">
      <c r="A156" s="38"/>
      <c r="B156" s="39"/>
      <c r="C156" s="40"/>
      <c r="D156" s="223" t="s">
        <v>145</v>
      </c>
      <c r="E156" s="40"/>
      <c r="F156" s="224" t="s">
        <v>817</v>
      </c>
      <c r="G156" s="40"/>
      <c r="H156" s="40"/>
      <c r="I156" s="225"/>
      <c r="J156" s="40"/>
      <c r="K156" s="40"/>
      <c r="L156" s="44"/>
      <c r="M156" s="226"/>
      <c r="N156" s="22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145</v>
      </c>
      <c r="AU156" s="17" t="s">
        <v>80</v>
      </c>
    </row>
    <row r="157" s="2" customFormat="1">
      <c r="A157" s="38"/>
      <c r="B157" s="39"/>
      <c r="C157" s="40"/>
      <c r="D157" s="228" t="s">
        <v>147</v>
      </c>
      <c r="E157" s="40"/>
      <c r="F157" s="229" t="s">
        <v>818</v>
      </c>
      <c r="G157" s="40"/>
      <c r="H157" s="40"/>
      <c r="I157" s="225"/>
      <c r="J157" s="40"/>
      <c r="K157" s="40"/>
      <c r="L157" s="44"/>
      <c r="M157" s="226"/>
      <c r="N157" s="22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147</v>
      </c>
      <c r="AU157" s="17" t="s">
        <v>80</v>
      </c>
    </row>
    <row r="158" s="2" customFormat="1" ht="16.5" customHeight="1">
      <c r="A158" s="38"/>
      <c r="B158" s="39"/>
      <c r="C158" s="269" t="s">
        <v>819</v>
      </c>
      <c r="D158" s="269" t="s">
        <v>391</v>
      </c>
      <c r="E158" s="270" t="s">
        <v>820</v>
      </c>
      <c r="F158" s="271" t="s">
        <v>821</v>
      </c>
      <c r="G158" s="272" t="s">
        <v>295</v>
      </c>
      <c r="H158" s="273">
        <v>8</v>
      </c>
      <c r="I158" s="274"/>
      <c r="J158" s="275">
        <f>ROUND(I158*H158,2)</f>
        <v>0</v>
      </c>
      <c r="K158" s="271" t="s">
        <v>143</v>
      </c>
      <c r="L158" s="276"/>
      <c r="M158" s="277" t="s">
        <v>1</v>
      </c>
      <c r="N158" s="278" t="s">
        <v>38</v>
      </c>
      <c r="O158" s="91"/>
      <c r="P158" s="219">
        <f>O158*H158</f>
        <v>0</v>
      </c>
      <c r="Q158" s="219">
        <v>0.0020999999999999999</v>
      </c>
      <c r="R158" s="219">
        <f>Q158*H158</f>
        <v>0.016799999999999999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168</v>
      </c>
      <c r="AT158" s="221" t="s">
        <v>391</v>
      </c>
      <c r="AU158" s="221" t="s">
        <v>80</v>
      </c>
      <c r="AY158" s="17" t="s">
        <v>138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80</v>
      </c>
      <c r="BK158" s="222">
        <f>ROUND(I158*H158,2)</f>
        <v>0</v>
      </c>
      <c r="BL158" s="17" t="s">
        <v>144</v>
      </c>
      <c r="BM158" s="221" t="s">
        <v>209</v>
      </c>
    </row>
    <row r="159" s="2" customFormat="1">
      <c r="A159" s="38"/>
      <c r="B159" s="39"/>
      <c r="C159" s="40"/>
      <c r="D159" s="223" t="s">
        <v>145</v>
      </c>
      <c r="E159" s="40"/>
      <c r="F159" s="224" t="s">
        <v>821</v>
      </c>
      <c r="G159" s="40"/>
      <c r="H159" s="40"/>
      <c r="I159" s="225"/>
      <c r="J159" s="40"/>
      <c r="K159" s="40"/>
      <c r="L159" s="44"/>
      <c r="M159" s="226"/>
      <c r="N159" s="22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80</v>
      </c>
    </row>
    <row r="160" s="11" customFormat="1" ht="25.92" customHeight="1">
      <c r="A160" s="11"/>
      <c r="B160" s="196"/>
      <c r="C160" s="197"/>
      <c r="D160" s="198" t="s">
        <v>72</v>
      </c>
      <c r="E160" s="199" t="s">
        <v>822</v>
      </c>
      <c r="F160" s="199" t="s">
        <v>823</v>
      </c>
      <c r="G160" s="197"/>
      <c r="H160" s="197"/>
      <c r="I160" s="200"/>
      <c r="J160" s="201">
        <f>BK160</f>
        <v>0</v>
      </c>
      <c r="K160" s="197"/>
      <c r="L160" s="202"/>
      <c r="M160" s="203"/>
      <c r="N160" s="204"/>
      <c r="O160" s="204"/>
      <c r="P160" s="205">
        <f>P161+P184</f>
        <v>0</v>
      </c>
      <c r="Q160" s="204"/>
      <c r="R160" s="205">
        <f>R161+R184</f>
        <v>0.12490999999999999</v>
      </c>
      <c r="S160" s="204"/>
      <c r="T160" s="206">
        <f>T161+T184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07" t="s">
        <v>80</v>
      </c>
      <c r="AT160" s="208" t="s">
        <v>72</v>
      </c>
      <c r="AU160" s="208" t="s">
        <v>73</v>
      </c>
      <c r="AY160" s="207" t="s">
        <v>138</v>
      </c>
      <c r="BK160" s="209">
        <f>BK161+BK184</f>
        <v>0</v>
      </c>
    </row>
    <row r="161" s="11" customFormat="1" ht="22.8" customHeight="1">
      <c r="A161" s="11"/>
      <c r="B161" s="196"/>
      <c r="C161" s="197"/>
      <c r="D161" s="198" t="s">
        <v>72</v>
      </c>
      <c r="E161" s="285" t="s">
        <v>194</v>
      </c>
      <c r="F161" s="285" t="s">
        <v>824</v>
      </c>
      <c r="G161" s="197"/>
      <c r="H161" s="197"/>
      <c r="I161" s="200"/>
      <c r="J161" s="286">
        <f>BK161</f>
        <v>0</v>
      </c>
      <c r="K161" s="197"/>
      <c r="L161" s="202"/>
      <c r="M161" s="203"/>
      <c r="N161" s="204"/>
      <c r="O161" s="204"/>
      <c r="P161" s="205">
        <f>SUM(P162:P183)</f>
        <v>0</v>
      </c>
      <c r="Q161" s="204"/>
      <c r="R161" s="205">
        <f>SUM(R162:R183)</f>
        <v>0.12490999999999999</v>
      </c>
      <c r="S161" s="204"/>
      <c r="T161" s="206">
        <f>SUM(T162:T183)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207" t="s">
        <v>80</v>
      </c>
      <c r="AT161" s="208" t="s">
        <v>72</v>
      </c>
      <c r="AU161" s="208" t="s">
        <v>80</v>
      </c>
      <c r="AY161" s="207" t="s">
        <v>138</v>
      </c>
      <c r="BK161" s="209">
        <f>SUM(BK162:BK183)</f>
        <v>0</v>
      </c>
    </row>
    <row r="162" s="2" customFormat="1" ht="24.15" customHeight="1">
      <c r="A162" s="38"/>
      <c r="B162" s="39"/>
      <c r="C162" s="210" t="s">
        <v>825</v>
      </c>
      <c r="D162" s="210" t="s">
        <v>139</v>
      </c>
      <c r="E162" s="211" t="s">
        <v>826</v>
      </c>
      <c r="F162" s="212" t="s">
        <v>806</v>
      </c>
      <c r="G162" s="213" t="s">
        <v>295</v>
      </c>
      <c r="H162" s="214">
        <v>1</v>
      </c>
      <c r="I162" s="215"/>
      <c r="J162" s="216">
        <f>ROUND(I162*H162,2)</f>
        <v>0</v>
      </c>
      <c r="K162" s="212" t="s">
        <v>143</v>
      </c>
      <c r="L162" s="44"/>
      <c r="M162" s="217" t="s">
        <v>1</v>
      </c>
      <c r="N162" s="218" t="s">
        <v>38</v>
      </c>
      <c r="O162" s="91"/>
      <c r="P162" s="219">
        <f>O162*H162</f>
        <v>0</v>
      </c>
      <c r="Q162" s="219">
        <v>0.00069999999999999999</v>
      </c>
      <c r="R162" s="219">
        <f>Q162*H162</f>
        <v>0.00069999999999999999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144</v>
      </c>
      <c r="AT162" s="221" t="s">
        <v>139</v>
      </c>
      <c r="AU162" s="221" t="s">
        <v>82</v>
      </c>
      <c r="AY162" s="17" t="s">
        <v>138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80</v>
      </c>
      <c r="BK162" s="222">
        <f>ROUND(I162*H162,2)</f>
        <v>0</v>
      </c>
      <c r="BL162" s="17" t="s">
        <v>144</v>
      </c>
      <c r="BM162" s="221" t="s">
        <v>827</v>
      </c>
    </row>
    <row r="163" s="2" customFormat="1">
      <c r="A163" s="38"/>
      <c r="B163" s="39"/>
      <c r="C163" s="40"/>
      <c r="D163" s="223" t="s">
        <v>145</v>
      </c>
      <c r="E163" s="40"/>
      <c r="F163" s="224" t="s">
        <v>807</v>
      </c>
      <c r="G163" s="40"/>
      <c r="H163" s="40"/>
      <c r="I163" s="225"/>
      <c r="J163" s="40"/>
      <c r="K163" s="40"/>
      <c r="L163" s="44"/>
      <c r="M163" s="226"/>
      <c r="N163" s="22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82</v>
      </c>
    </row>
    <row r="164" s="2" customFormat="1">
      <c r="A164" s="38"/>
      <c r="B164" s="39"/>
      <c r="C164" s="40"/>
      <c r="D164" s="228" t="s">
        <v>147</v>
      </c>
      <c r="E164" s="40"/>
      <c r="F164" s="229" t="s">
        <v>828</v>
      </c>
      <c r="G164" s="40"/>
      <c r="H164" s="40"/>
      <c r="I164" s="225"/>
      <c r="J164" s="40"/>
      <c r="K164" s="40"/>
      <c r="L164" s="44"/>
      <c r="M164" s="226"/>
      <c r="N164" s="22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147</v>
      </c>
      <c r="AU164" s="17" t="s">
        <v>82</v>
      </c>
    </row>
    <row r="165" s="13" customFormat="1">
      <c r="A165" s="13"/>
      <c r="B165" s="240"/>
      <c r="C165" s="241"/>
      <c r="D165" s="223" t="s">
        <v>149</v>
      </c>
      <c r="E165" s="242" t="s">
        <v>1</v>
      </c>
      <c r="F165" s="243" t="s">
        <v>829</v>
      </c>
      <c r="G165" s="241"/>
      <c r="H165" s="244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149</v>
      </c>
      <c r="AU165" s="250" t="s">
        <v>82</v>
      </c>
      <c r="AV165" s="13" t="s">
        <v>82</v>
      </c>
      <c r="AW165" s="13" t="s">
        <v>30</v>
      </c>
      <c r="AX165" s="13" t="s">
        <v>80</v>
      </c>
      <c r="AY165" s="250" t="s">
        <v>138</v>
      </c>
    </row>
    <row r="166" s="2" customFormat="1" ht="16.5" customHeight="1">
      <c r="A166" s="38"/>
      <c r="B166" s="39"/>
      <c r="C166" s="269" t="s">
        <v>830</v>
      </c>
      <c r="D166" s="269" t="s">
        <v>391</v>
      </c>
      <c r="E166" s="270" t="s">
        <v>831</v>
      </c>
      <c r="F166" s="271" t="s">
        <v>832</v>
      </c>
      <c r="G166" s="272" t="s">
        <v>295</v>
      </c>
      <c r="H166" s="273">
        <v>1</v>
      </c>
      <c r="I166" s="274"/>
      <c r="J166" s="275">
        <f>ROUND(I166*H166,2)</f>
        <v>0</v>
      </c>
      <c r="K166" s="271" t="s">
        <v>143</v>
      </c>
      <c r="L166" s="276"/>
      <c r="M166" s="277" t="s">
        <v>1</v>
      </c>
      <c r="N166" s="278" t="s">
        <v>38</v>
      </c>
      <c r="O166" s="91"/>
      <c r="P166" s="219">
        <f>O166*H166</f>
        <v>0</v>
      </c>
      <c r="Q166" s="219">
        <v>0.0014499999999999999</v>
      </c>
      <c r="R166" s="219">
        <f>Q166*H166</f>
        <v>0.0014499999999999999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168</v>
      </c>
      <c r="AT166" s="221" t="s">
        <v>391</v>
      </c>
      <c r="AU166" s="221" t="s">
        <v>82</v>
      </c>
      <c r="AY166" s="17" t="s">
        <v>138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80</v>
      </c>
      <c r="BK166" s="222">
        <f>ROUND(I166*H166,2)</f>
        <v>0</v>
      </c>
      <c r="BL166" s="17" t="s">
        <v>144</v>
      </c>
      <c r="BM166" s="221" t="s">
        <v>833</v>
      </c>
    </row>
    <row r="167" s="2" customFormat="1">
      <c r="A167" s="38"/>
      <c r="B167" s="39"/>
      <c r="C167" s="40"/>
      <c r="D167" s="223" t="s">
        <v>145</v>
      </c>
      <c r="E167" s="40"/>
      <c r="F167" s="224" t="s">
        <v>832</v>
      </c>
      <c r="G167" s="40"/>
      <c r="H167" s="40"/>
      <c r="I167" s="225"/>
      <c r="J167" s="40"/>
      <c r="K167" s="40"/>
      <c r="L167" s="44"/>
      <c r="M167" s="226"/>
      <c r="N167" s="22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145</v>
      </c>
      <c r="AU167" s="17" t="s">
        <v>82</v>
      </c>
    </row>
    <row r="168" s="13" customFormat="1">
      <c r="A168" s="13"/>
      <c r="B168" s="240"/>
      <c r="C168" s="241"/>
      <c r="D168" s="223" t="s">
        <v>149</v>
      </c>
      <c r="E168" s="242" t="s">
        <v>1</v>
      </c>
      <c r="F168" s="243" t="s">
        <v>834</v>
      </c>
      <c r="G168" s="241"/>
      <c r="H168" s="244">
        <v>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149</v>
      </c>
      <c r="AU168" s="250" t="s">
        <v>82</v>
      </c>
      <c r="AV168" s="13" t="s">
        <v>82</v>
      </c>
      <c r="AW168" s="13" t="s">
        <v>30</v>
      </c>
      <c r="AX168" s="13" t="s">
        <v>80</v>
      </c>
      <c r="AY168" s="250" t="s">
        <v>138</v>
      </c>
    </row>
    <row r="169" s="2" customFormat="1" ht="24.15" customHeight="1">
      <c r="A169" s="38"/>
      <c r="B169" s="39"/>
      <c r="C169" s="210" t="s">
        <v>835</v>
      </c>
      <c r="D169" s="210" t="s">
        <v>139</v>
      </c>
      <c r="E169" s="211" t="s">
        <v>836</v>
      </c>
      <c r="F169" s="212" t="s">
        <v>837</v>
      </c>
      <c r="G169" s="213" t="s">
        <v>295</v>
      </c>
      <c r="H169" s="214">
        <v>1</v>
      </c>
      <c r="I169" s="215"/>
      <c r="J169" s="216">
        <f>ROUND(I169*H169,2)</f>
        <v>0</v>
      </c>
      <c r="K169" s="212" t="s">
        <v>1</v>
      </c>
      <c r="L169" s="44"/>
      <c r="M169" s="217" t="s">
        <v>1</v>
      </c>
      <c r="N169" s="218" t="s">
        <v>38</v>
      </c>
      <c r="O169" s="91"/>
      <c r="P169" s="219">
        <f>O169*H169</f>
        <v>0</v>
      </c>
      <c r="Q169" s="219">
        <v>0.11241</v>
      </c>
      <c r="R169" s="219">
        <f>Q169*H169</f>
        <v>0.11241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144</v>
      </c>
      <c r="AT169" s="221" t="s">
        <v>139</v>
      </c>
      <c r="AU169" s="221" t="s">
        <v>82</v>
      </c>
      <c r="AY169" s="17" t="s">
        <v>138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80</v>
      </c>
      <c r="BK169" s="222">
        <f>ROUND(I169*H169,2)</f>
        <v>0</v>
      </c>
      <c r="BL169" s="17" t="s">
        <v>144</v>
      </c>
      <c r="BM169" s="221" t="s">
        <v>838</v>
      </c>
    </row>
    <row r="170" s="2" customFormat="1">
      <c r="A170" s="38"/>
      <c r="B170" s="39"/>
      <c r="C170" s="40"/>
      <c r="D170" s="223" t="s">
        <v>145</v>
      </c>
      <c r="E170" s="40"/>
      <c r="F170" s="224" t="s">
        <v>837</v>
      </c>
      <c r="G170" s="40"/>
      <c r="H170" s="40"/>
      <c r="I170" s="225"/>
      <c r="J170" s="40"/>
      <c r="K170" s="40"/>
      <c r="L170" s="44"/>
      <c r="M170" s="226"/>
      <c r="N170" s="22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145</v>
      </c>
      <c r="AU170" s="17" t="s">
        <v>82</v>
      </c>
    </row>
    <row r="171" s="13" customFormat="1">
      <c r="A171" s="13"/>
      <c r="B171" s="240"/>
      <c r="C171" s="241"/>
      <c r="D171" s="223" t="s">
        <v>149</v>
      </c>
      <c r="E171" s="242" t="s">
        <v>1</v>
      </c>
      <c r="F171" s="243" t="s">
        <v>80</v>
      </c>
      <c r="G171" s="241"/>
      <c r="H171" s="244">
        <v>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149</v>
      </c>
      <c r="AU171" s="250" t="s">
        <v>82</v>
      </c>
      <c r="AV171" s="13" t="s">
        <v>82</v>
      </c>
      <c r="AW171" s="13" t="s">
        <v>30</v>
      </c>
      <c r="AX171" s="13" t="s">
        <v>80</v>
      </c>
      <c r="AY171" s="250" t="s">
        <v>138</v>
      </c>
    </row>
    <row r="172" s="2" customFormat="1" ht="21.75" customHeight="1">
      <c r="A172" s="38"/>
      <c r="B172" s="39"/>
      <c r="C172" s="269" t="s">
        <v>839</v>
      </c>
      <c r="D172" s="269" t="s">
        <v>391</v>
      </c>
      <c r="E172" s="270" t="s">
        <v>840</v>
      </c>
      <c r="F172" s="271" t="s">
        <v>841</v>
      </c>
      <c r="G172" s="272" t="s">
        <v>295</v>
      </c>
      <c r="H172" s="273">
        <v>1</v>
      </c>
      <c r="I172" s="274"/>
      <c r="J172" s="275">
        <f>ROUND(I172*H172,2)</f>
        <v>0</v>
      </c>
      <c r="K172" s="271" t="s">
        <v>143</v>
      </c>
      <c r="L172" s="276"/>
      <c r="M172" s="277" t="s">
        <v>1</v>
      </c>
      <c r="N172" s="278" t="s">
        <v>38</v>
      </c>
      <c r="O172" s="91"/>
      <c r="P172" s="219">
        <f>O172*H172</f>
        <v>0</v>
      </c>
      <c r="Q172" s="219">
        <v>0.0064999999999999997</v>
      </c>
      <c r="R172" s="219">
        <f>Q172*H172</f>
        <v>0.0064999999999999997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168</v>
      </c>
      <c r="AT172" s="221" t="s">
        <v>391</v>
      </c>
      <c r="AU172" s="221" t="s">
        <v>82</v>
      </c>
      <c r="AY172" s="17" t="s">
        <v>138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80</v>
      </c>
      <c r="BK172" s="222">
        <f>ROUND(I172*H172,2)</f>
        <v>0</v>
      </c>
      <c r="BL172" s="17" t="s">
        <v>144</v>
      </c>
      <c r="BM172" s="221" t="s">
        <v>842</v>
      </c>
    </row>
    <row r="173" s="2" customFormat="1">
      <c r="A173" s="38"/>
      <c r="B173" s="39"/>
      <c r="C173" s="40"/>
      <c r="D173" s="223" t="s">
        <v>145</v>
      </c>
      <c r="E173" s="40"/>
      <c r="F173" s="224" t="s">
        <v>841</v>
      </c>
      <c r="G173" s="40"/>
      <c r="H173" s="40"/>
      <c r="I173" s="225"/>
      <c r="J173" s="40"/>
      <c r="K173" s="40"/>
      <c r="L173" s="44"/>
      <c r="M173" s="226"/>
      <c r="N173" s="22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145</v>
      </c>
      <c r="AU173" s="17" t="s">
        <v>82</v>
      </c>
    </row>
    <row r="174" s="13" customFormat="1">
      <c r="A174" s="13"/>
      <c r="B174" s="240"/>
      <c r="C174" s="241"/>
      <c r="D174" s="223" t="s">
        <v>149</v>
      </c>
      <c r="E174" s="242" t="s">
        <v>1</v>
      </c>
      <c r="F174" s="243" t="s">
        <v>80</v>
      </c>
      <c r="G174" s="241"/>
      <c r="H174" s="244">
        <v>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149</v>
      </c>
      <c r="AU174" s="250" t="s">
        <v>82</v>
      </c>
      <c r="AV174" s="13" t="s">
        <v>82</v>
      </c>
      <c r="AW174" s="13" t="s">
        <v>30</v>
      </c>
      <c r="AX174" s="13" t="s">
        <v>80</v>
      </c>
      <c r="AY174" s="250" t="s">
        <v>138</v>
      </c>
    </row>
    <row r="175" s="2" customFormat="1" ht="16.5" customHeight="1">
      <c r="A175" s="38"/>
      <c r="B175" s="39"/>
      <c r="C175" s="269" t="s">
        <v>843</v>
      </c>
      <c r="D175" s="269" t="s">
        <v>391</v>
      </c>
      <c r="E175" s="270" t="s">
        <v>844</v>
      </c>
      <c r="F175" s="271" t="s">
        <v>845</v>
      </c>
      <c r="G175" s="272" t="s">
        <v>295</v>
      </c>
      <c r="H175" s="273">
        <v>1</v>
      </c>
      <c r="I175" s="274"/>
      <c r="J175" s="275">
        <f>ROUND(I175*H175,2)</f>
        <v>0</v>
      </c>
      <c r="K175" s="271" t="s">
        <v>143</v>
      </c>
      <c r="L175" s="276"/>
      <c r="M175" s="277" t="s">
        <v>1</v>
      </c>
      <c r="N175" s="278" t="s">
        <v>38</v>
      </c>
      <c r="O175" s="91"/>
      <c r="P175" s="219">
        <f>O175*H175</f>
        <v>0</v>
      </c>
      <c r="Q175" s="219">
        <v>0.0033</v>
      </c>
      <c r="R175" s="219">
        <f>Q175*H175</f>
        <v>0.0033</v>
      </c>
      <c r="S175" s="219">
        <v>0</v>
      </c>
      <c r="T175" s="22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1" t="s">
        <v>846</v>
      </c>
      <c r="AT175" s="221" t="s">
        <v>391</v>
      </c>
      <c r="AU175" s="221" t="s">
        <v>82</v>
      </c>
      <c r="AY175" s="17" t="s">
        <v>138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7" t="s">
        <v>80</v>
      </c>
      <c r="BK175" s="222">
        <f>ROUND(I175*H175,2)</f>
        <v>0</v>
      </c>
      <c r="BL175" s="17" t="s">
        <v>846</v>
      </c>
      <c r="BM175" s="221" t="s">
        <v>847</v>
      </c>
    </row>
    <row r="176" s="2" customFormat="1">
      <c r="A176" s="38"/>
      <c r="B176" s="39"/>
      <c r="C176" s="40"/>
      <c r="D176" s="223" t="s">
        <v>145</v>
      </c>
      <c r="E176" s="40"/>
      <c r="F176" s="224" t="s">
        <v>845</v>
      </c>
      <c r="G176" s="40"/>
      <c r="H176" s="40"/>
      <c r="I176" s="225"/>
      <c r="J176" s="40"/>
      <c r="K176" s="40"/>
      <c r="L176" s="44"/>
      <c r="M176" s="226"/>
      <c r="N176" s="227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145</v>
      </c>
      <c r="AU176" s="17" t="s">
        <v>82</v>
      </c>
    </row>
    <row r="177" s="13" customFormat="1">
      <c r="A177" s="13"/>
      <c r="B177" s="240"/>
      <c r="C177" s="241"/>
      <c r="D177" s="223" t="s">
        <v>149</v>
      </c>
      <c r="E177" s="242" t="s">
        <v>1</v>
      </c>
      <c r="F177" s="243" t="s">
        <v>80</v>
      </c>
      <c r="G177" s="241"/>
      <c r="H177" s="244">
        <v>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149</v>
      </c>
      <c r="AU177" s="250" t="s">
        <v>82</v>
      </c>
      <c r="AV177" s="13" t="s">
        <v>82</v>
      </c>
      <c r="AW177" s="13" t="s">
        <v>30</v>
      </c>
      <c r="AX177" s="13" t="s">
        <v>80</v>
      </c>
      <c r="AY177" s="250" t="s">
        <v>138</v>
      </c>
    </row>
    <row r="178" s="2" customFormat="1" ht="16.5" customHeight="1">
      <c r="A178" s="38"/>
      <c r="B178" s="39"/>
      <c r="C178" s="269" t="s">
        <v>848</v>
      </c>
      <c r="D178" s="269" t="s">
        <v>391</v>
      </c>
      <c r="E178" s="270" t="s">
        <v>849</v>
      </c>
      <c r="F178" s="271" t="s">
        <v>850</v>
      </c>
      <c r="G178" s="272" t="s">
        <v>295</v>
      </c>
      <c r="H178" s="273">
        <v>1</v>
      </c>
      <c r="I178" s="274"/>
      <c r="J178" s="275">
        <f>ROUND(I178*H178,2)</f>
        <v>0</v>
      </c>
      <c r="K178" s="271" t="s">
        <v>143</v>
      </c>
      <c r="L178" s="276"/>
      <c r="M178" s="277" t="s">
        <v>1</v>
      </c>
      <c r="N178" s="278" t="s">
        <v>38</v>
      </c>
      <c r="O178" s="91"/>
      <c r="P178" s="219">
        <f>O178*H178</f>
        <v>0</v>
      </c>
      <c r="Q178" s="219">
        <v>0.00014999999999999999</v>
      </c>
      <c r="R178" s="219">
        <f>Q178*H178</f>
        <v>0.00014999999999999999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846</v>
      </c>
      <c r="AT178" s="221" t="s">
        <v>391</v>
      </c>
      <c r="AU178" s="221" t="s">
        <v>82</v>
      </c>
      <c r="AY178" s="17" t="s">
        <v>138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80</v>
      </c>
      <c r="BK178" s="222">
        <f>ROUND(I178*H178,2)</f>
        <v>0</v>
      </c>
      <c r="BL178" s="17" t="s">
        <v>846</v>
      </c>
      <c r="BM178" s="221" t="s">
        <v>851</v>
      </c>
    </row>
    <row r="179" s="2" customFormat="1">
      <c r="A179" s="38"/>
      <c r="B179" s="39"/>
      <c r="C179" s="40"/>
      <c r="D179" s="223" t="s">
        <v>145</v>
      </c>
      <c r="E179" s="40"/>
      <c r="F179" s="224" t="s">
        <v>850</v>
      </c>
      <c r="G179" s="40"/>
      <c r="H179" s="40"/>
      <c r="I179" s="225"/>
      <c r="J179" s="40"/>
      <c r="K179" s="40"/>
      <c r="L179" s="44"/>
      <c r="M179" s="226"/>
      <c r="N179" s="227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145</v>
      </c>
      <c r="AU179" s="17" t="s">
        <v>82</v>
      </c>
    </row>
    <row r="180" s="13" customFormat="1">
      <c r="A180" s="13"/>
      <c r="B180" s="240"/>
      <c r="C180" s="241"/>
      <c r="D180" s="223" t="s">
        <v>149</v>
      </c>
      <c r="E180" s="242" t="s">
        <v>1</v>
      </c>
      <c r="F180" s="243" t="s">
        <v>80</v>
      </c>
      <c r="G180" s="241"/>
      <c r="H180" s="244">
        <v>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149</v>
      </c>
      <c r="AU180" s="250" t="s">
        <v>82</v>
      </c>
      <c r="AV180" s="13" t="s">
        <v>82</v>
      </c>
      <c r="AW180" s="13" t="s">
        <v>30</v>
      </c>
      <c r="AX180" s="13" t="s">
        <v>80</v>
      </c>
      <c r="AY180" s="250" t="s">
        <v>138</v>
      </c>
    </row>
    <row r="181" s="2" customFormat="1" ht="16.5" customHeight="1">
      <c r="A181" s="38"/>
      <c r="B181" s="39"/>
      <c r="C181" s="269" t="s">
        <v>852</v>
      </c>
      <c r="D181" s="269" t="s">
        <v>391</v>
      </c>
      <c r="E181" s="270" t="s">
        <v>853</v>
      </c>
      <c r="F181" s="271" t="s">
        <v>854</v>
      </c>
      <c r="G181" s="272" t="s">
        <v>295</v>
      </c>
      <c r="H181" s="273">
        <v>1</v>
      </c>
      <c r="I181" s="274"/>
      <c r="J181" s="275">
        <f>ROUND(I181*H181,2)</f>
        <v>0</v>
      </c>
      <c r="K181" s="271" t="s">
        <v>143</v>
      </c>
      <c r="L181" s="276"/>
      <c r="M181" s="277" t="s">
        <v>1</v>
      </c>
      <c r="N181" s="278" t="s">
        <v>38</v>
      </c>
      <c r="O181" s="91"/>
      <c r="P181" s="219">
        <f>O181*H181</f>
        <v>0</v>
      </c>
      <c r="Q181" s="219">
        <v>0.00040000000000000002</v>
      </c>
      <c r="R181" s="219">
        <f>Q181*H181</f>
        <v>0.00040000000000000002</v>
      </c>
      <c r="S181" s="219">
        <v>0</v>
      </c>
      <c r="T181" s="22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1" t="s">
        <v>846</v>
      </c>
      <c r="AT181" s="221" t="s">
        <v>391</v>
      </c>
      <c r="AU181" s="221" t="s">
        <v>82</v>
      </c>
      <c r="AY181" s="17" t="s">
        <v>138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7" t="s">
        <v>80</v>
      </c>
      <c r="BK181" s="222">
        <f>ROUND(I181*H181,2)</f>
        <v>0</v>
      </c>
      <c r="BL181" s="17" t="s">
        <v>846</v>
      </c>
      <c r="BM181" s="221" t="s">
        <v>855</v>
      </c>
    </row>
    <row r="182" s="2" customFormat="1">
      <c r="A182" s="38"/>
      <c r="B182" s="39"/>
      <c r="C182" s="40"/>
      <c r="D182" s="223" t="s">
        <v>145</v>
      </c>
      <c r="E182" s="40"/>
      <c r="F182" s="224" t="s">
        <v>854</v>
      </c>
      <c r="G182" s="40"/>
      <c r="H182" s="40"/>
      <c r="I182" s="225"/>
      <c r="J182" s="40"/>
      <c r="K182" s="40"/>
      <c r="L182" s="44"/>
      <c r="M182" s="226"/>
      <c r="N182" s="227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145</v>
      </c>
      <c r="AU182" s="17" t="s">
        <v>82</v>
      </c>
    </row>
    <row r="183" s="13" customFormat="1">
      <c r="A183" s="13"/>
      <c r="B183" s="240"/>
      <c r="C183" s="241"/>
      <c r="D183" s="223" t="s">
        <v>149</v>
      </c>
      <c r="E183" s="242" t="s">
        <v>1</v>
      </c>
      <c r="F183" s="243" t="s">
        <v>80</v>
      </c>
      <c r="G183" s="241"/>
      <c r="H183" s="244">
        <v>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149</v>
      </c>
      <c r="AU183" s="250" t="s">
        <v>82</v>
      </c>
      <c r="AV183" s="13" t="s">
        <v>82</v>
      </c>
      <c r="AW183" s="13" t="s">
        <v>30</v>
      </c>
      <c r="AX183" s="13" t="s">
        <v>80</v>
      </c>
      <c r="AY183" s="250" t="s">
        <v>138</v>
      </c>
    </row>
    <row r="184" s="11" customFormat="1" ht="22.8" customHeight="1">
      <c r="A184" s="11"/>
      <c r="B184" s="196"/>
      <c r="C184" s="197"/>
      <c r="D184" s="198" t="s">
        <v>72</v>
      </c>
      <c r="E184" s="285" t="s">
        <v>856</v>
      </c>
      <c r="F184" s="285" t="s">
        <v>857</v>
      </c>
      <c r="G184" s="197"/>
      <c r="H184" s="197"/>
      <c r="I184" s="200"/>
      <c r="J184" s="286">
        <f>BK184</f>
        <v>0</v>
      </c>
      <c r="K184" s="197"/>
      <c r="L184" s="202"/>
      <c r="M184" s="203"/>
      <c r="N184" s="204"/>
      <c r="O184" s="204"/>
      <c r="P184" s="205">
        <f>SUM(P185:P187)</f>
        <v>0</v>
      </c>
      <c r="Q184" s="204"/>
      <c r="R184" s="205">
        <f>SUM(R185:R187)</f>
        <v>0</v>
      </c>
      <c r="S184" s="204"/>
      <c r="T184" s="206">
        <f>SUM(T185:T187)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207" t="s">
        <v>80</v>
      </c>
      <c r="AT184" s="208" t="s">
        <v>72</v>
      </c>
      <c r="AU184" s="208" t="s">
        <v>80</v>
      </c>
      <c r="AY184" s="207" t="s">
        <v>138</v>
      </c>
      <c r="BK184" s="209">
        <f>SUM(BK185:BK187)</f>
        <v>0</v>
      </c>
    </row>
    <row r="185" s="2" customFormat="1" ht="24.15" customHeight="1">
      <c r="A185" s="38"/>
      <c r="B185" s="39"/>
      <c r="C185" s="210" t="s">
        <v>858</v>
      </c>
      <c r="D185" s="210" t="s">
        <v>139</v>
      </c>
      <c r="E185" s="211" t="s">
        <v>567</v>
      </c>
      <c r="F185" s="212" t="s">
        <v>568</v>
      </c>
      <c r="G185" s="213" t="s">
        <v>265</v>
      </c>
      <c r="H185" s="214">
        <v>0.60399999999999998</v>
      </c>
      <c r="I185" s="215"/>
      <c r="J185" s="216">
        <f>ROUND(I185*H185,2)</f>
        <v>0</v>
      </c>
      <c r="K185" s="212" t="s">
        <v>143</v>
      </c>
      <c r="L185" s="44"/>
      <c r="M185" s="217" t="s">
        <v>1</v>
      </c>
      <c r="N185" s="218" t="s">
        <v>38</v>
      </c>
      <c r="O185" s="91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1" t="s">
        <v>144</v>
      </c>
      <c r="AT185" s="221" t="s">
        <v>139</v>
      </c>
      <c r="AU185" s="221" t="s">
        <v>82</v>
      </c>
      <c r="AY185" s="17" t="s">
        <v>138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7" t="s">
        <v>80</v>
      </c>
      <c r="BK185" s="222">
        <f>ROUND(I185*H185,2)</f>
        <v>0</v>
      </c>
      <c r="BL185" s="17" t="s">
        <v>144</v>
      </c>
      <c r="BM185" s="221" t="s">
        <v>859</v>
      </c>
    </row>
    <row r="186" s="2" customFormat="1">
      <c r="A186" s="38"/>
      <c r="B186" s="39"/>
      <c r="C186" s="40"/>
      <c r="D186" s="223" t="s">
        <v>145</v>
      </c>
      <c r="E186" s="40"/>
      <c r="F186" s="224" t="s">
        <v>570</v>
      </c>
      <c r="G186" s="40"/>
      <c r="H186" s="40"/>
      <c r="I186" s="225"/>
      <c r="J186" s="40"/>
      <c r="K186" s="40"/>
      <c r="L186" s="44"/>
      <c r="M186" s="226"/>
      <c r="N186" s="227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145</v>
      </c>
      <c r="AU186" s="17" t="s">
        <v>82</v>
      </c>
    </row>
    <row r="187" s="2" customFormat="1">
      <c r="A187" s="38"/>
      <c r="B187" s="39"/>
      <c r="C187" s="40"/>
      <c r="D187" s="228" t="s">
        <v>147</v>
      </c>
      <c r="E187" s="40"/>
      <c r="F187" s="229" t="s">
        <v>571</v>
      </c>
      <c r="G187" s="40"/>
      <c r="H187" s="40"/>
      <c r="I187" s="225"/>
      <c r="J187" s="40"/>
      <c r="K187" s="40"/>
      <c r="L187" s="44"/>
      <c r="M187" s="262"/>
      <c r="N187" s="263"/>
      <c r="O187" s="264"/>
      <c r="P187" s="264"/>
      <c r="Q187" s="264"/>
      <c r="R187" s="264"/>
      <c r="S187" s="264"/>
      <c r="T187" s="26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147</v>
      </c>
      <c r="AU187" s="17" t="s">
        <v>82</v>
      </c>
    </row>
    <row r="188" s="2" customFormat="1" ht="6.96" customHeight="1">
      <c r="A188" s="38"/>
      <c r="B188" s="66"/>
      <c r="C188" s="67"/>
      <c r="D188" s="67"/>
      <c r="E188" s="67"/>
      <c r="F188" s="67"/>
      <c r="G188" s="67"/>
      <c r="H188" s="67"/>
      <c r="I188" s="67"/>
      <c r="J188" s="67"/>
      <c r="K188" s="67"/>
      <c r="L188" s="44"/>
      <c r="M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</row>
  </sheetData>
  <sheetProtection sheet="1" autoFilter="0" formatColumns="0" formatRows="0" objects="1" scenarios="1" spinCount="100000" saltValue="W7osSeSFiwJ2QRnQy32L+ZfYbtNqu7/bf7ZIsVI0YSAauGS9/F/6jdnbzPZpZn4UdYre1tsoQdp59gxi6Vv5Vw==" hashValue="jc4K/ECj5Wr+OkokWFETVFE5IIA1FzMFav2AFrET9aE17Hf9JdFRzdbStGn1jh4tFcp4xgAViem51SuvvqIsnw==" algorithmName="SHA-512" password="CC35"/>
  <autoFilter ref="C119:K18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4" r:id="rId1" display="https://podminky.urs.cz/item/CS_URS_2023_01/915121112"/>
    <hyperlink ref="F127" r:id="rId2" display="https://podminky.urs.cz/item/CS_URS_2023_01/915611111"/>
    <hyperlink ref="F132" r:id="rId3" display="https://podminky.urs.cz/item/CS_URS_2023_01/915111112"/>
    <hyperlink ref="F135" r:id="rId4" display="https://podminky.urs.cz/item/CS_URS_2023_01/915111122"/>
    <hyperlink ref="F138" r:id="rId5" display="https://podminky.urs.cz/item/CS_URS_2023_01/915223121"/>
    <hyperlink ref="F143" r:id="rId6" display="https://podminky.urs.cz/item/CS_URS_2023_01/966007111"/>
    <hyperlink ref="F148" r:id="rId7" display="https://podminky.urs.cz/item/CS_URS_2023_01/966007112"/>
    <hyperlink ref="F151" r:id="rId8" display="https://podminky.urs.cz/item/CS_URS_2023_01/914111111"/>
    <hyperlink ref="F154" r:id="rId9" display="https://podminky.urs.cz/item/CS_URS_2023_01/914511112"/>
    <hyperlink ref="F157" r:id="rId10" display="https://podminky.urs.cz/item/CS_URS_2023_01/912211111"/>
    <hyperlink ref="F164" r:id="rId11" display="https://podminky.urs.cz/item/CS_URS_2023_01/914111111.1"/>
    <hyperlink ref="F187" r:id="rId12" display="https://podminky.urs.cz/item/CS_URS_2023_01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Filip Brtna</dc:creator>
  <cp:lastModifiedBy>Filip Brtna</cp:lastModifiedBy>
  <dcterms:created xsi:type="dcterms:W3CDTF">2023-06-28T06:50:53Z</dcterms:created>
  <dcterms:modified xsi:type="dcterms:W3CDTF">2023-06-28T06:51:02Z</dcterms:modified>
</cp:coreProperties>
</file>